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マイドライブ\SI管理共有\SIレンタル収支・貸出管理\"/>
    </mc:Choice>
  </mc:AlternateContent>
  <xr:revisionPtr revIDLastSave="0" documentId="13_ncr:1_{0DD0D668-D850-40F1-9BBD-9B01A7FECEC3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2023年度" sheetId="1" r:id="rId1"/>
    <sheet name="2024年度" sheetId="2" r:id="rId2"/>
  </sheets>
  <definedNames>
    <definedName name="_xlnm.Print_Area" localSheetId="0">'2023年度'!$A$1:$N$45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JL1DXqgvVUyeTWskK2ZvVZsr3BKC+L3Hu0u6LAyYV8="/>
    </ext>
  </extLst>
</workbook>
</file>

<file path=xl/calcChain.xml><?xml version="1.0" encoding="utf-8"?>
<calcChain xmlns="http://schemas.openxmlformats.org/spreadsheetml/2006/main">
  <c r="K38" i="2" l="1"/>
  <c r="K37" i="2"/>
  <c r="G31" i="2" l="1"/>
  <c r="G39" i="2"/>
  <c r="G33" i="2"/>
  <c r="J33" i="2" s="1"/>
  <c r="G28" i="2"/>
  <c r="J28" i="2" s="1"/>
  <c r="G19" i="2"/>
  <c r="J19" i="2" s="1"/>
  <c r="G24" i="2"/>
  <c r="J24" i="2" s="1"/>
  <c r="G17" i="2"/>
  <c r="J17" i="2" s="1"/>
  <c r="G18" i="2"/>
  <c r="J18" i="2" s="1"/>
  <c r="G20" i="2"/>
  <c r="J20" i="2" s="1"/>
  <c r="G15" i="2"/>
  <c r="J15" i="2" s="1"/>
  <c r="G32" i="2"/>
  <c r="J32" i="2" s="1"/>
  <c r="G13" i="2"/>
  <c r="J13" i="2" s="1"/>
  <c r="G25" i="2"/>
  <c r="J25" i="2" s="1"/>
  <c r="R33" i="2"/>
  <c r="S33" i="2"/>
  <c r="T33" i="2"/>
  <c r="Q33" i="2"/>
  <c r="Q34" i="2" s="1"/>
  <c r="G34" i="2"/>
  <c r="J34" i="2" s="1"/>
  <c r="H46" i="2"/>
  <c r="J11" i="2"/>
  <c r="J12" i="2"/>
  <c r="G36" i="2"/>
  <c r="J36" i="2" s="1"/>
  <c r="G30" i="2"/>
  <c r="J30" i="2" s="1"/>
  <c r="G29" i="2"/>
  <c r="J29" i="2" s="1"/>
  <c r="G26" i="2"/>
  <c r="J26" i="2" s="1"/>
  <c r="G23" i="2"/>
  <c r="J23" i="2" s="1"/>
  <c r="G22" i="2"/>
  <c r="J22" i="2" s="1"/>
  <c r="G21" i="2"/>
  <c r="J21" i="2" s="1"/>
  <c r="G14" i="2"/>
  <c r="J14" i="2" s="1"/>
  <c r="G10" i="2"/>
  <c r="J10" i="2" s="1"/>
  <c r="G38" i="2"/>
  <c r="J38" i="2" s="1"/>
  <c r="G16" i="2"/>
  <c r="J16" i="2" s="1"/>
  <c r="G9" i="2"/>
  <c r="J9" i="2" s="1"/>
  <c r="G8" i="2"/>
  <c r="J8" i="2" s="1"/>
  <c r="G7" i="2"/>
  <c r="J7" i="2" s="1"/>
  <c r="R34" i="2" l="1"/>
  <c r="S34" i="2" s="1"/>
  <c r="G6" i="2"/>
  <c r="J6" i="2" s="1"/>
  <c r="G5" i="2"/>
  <c r="G44" i="1"/>
  <c r="J43" i="1"/>
  <c r="G42" i="1"/>
  <c r="J42" i="1" s="1"/>
  <c r="G41" i="1"/>
  <c r="J41" i="1" s="1"/>
  <c r="G40" i="1"/>
  <c r="J40" i="1" s="1"/>
  <c r="G39" i="1"/>
  <c r="J39" i="1" s="1"/>
  <c r="G38" i="1"/>
  <c r="J38" i="1" s="1"/>
  <c r="H37" i="1"/>
  <c r="H45" i="1" s="1"/>
  <c r="G37" i="1"/>
  <c r="J37" i="1" s="1"/>
  <c r="J36" i="1"/>
  <c r="G34" i="1"/>
  <c r="J34" i="1" s="1"/>
  <c r="G33" i="1"/>
  <c r="J33" i="1" s="1"/>
  <c r="G32" i="1"/>
  <c r="J32" i="1" s="1"/>
  <c r="G31" i="1"/>
  <c r="J31" i="1" s="1"/>
  <c r="G30" i="1"/>
  <c r="J30" i="1" s="1"/>
  <c r="G27" i="1"/>
  <c r="J27" i="1" s="1"/>
  <c r="G26" i="1"/>
  <c r="J26" i="1" s="1"/>
  <c r="G25" i="1"/>
  <c r="J25" i="1" s="1"/>
  <c r="G24" i="1"/>
  <c r="J24" i="1" s="1"/>
  <c r="G22" i="1"/>
  <c r="J22" i="1" s="1"/>
  <c r="G21" i="1"/>
  <c r="J21" i="1" s="1"/>
  <c r="G20" i="1"/>
  <c r="J20" i="1" s="1"/>
  <c r="G19" i="1"/>
  <c r="J19" i="1" s="1"/>
  <c r="G18" i="1"/>
  <c r="J18" i="1" s="1"/>
  <c r="Q17" i="1"/>
  <c r="I13" i="1" s="1"/>
  <c r="I45" i="1" s="1"/>
  <c r="G17" i="1"/>
  <c r="J17" i="1" s="1"/>
  <c r="G16" i="1"/>
  <c r="J16" i="1" s="1"/>
  <c r="G12" i="1"/>
  <c r="J12" i="1" s="1"/>
  <c r="G11" i="1"/>
  <c r="J11" i="1" s="1"/>
  <c r="G10" i="1"/>
  <c r="J10" i="1" s="1"/>
  <c r="G9" i="1"/>
  <c r="J9" i="1" s="1"/>
  <c r="G8" i="1"/>
  <c r="J8" i="1" s="1"/>
  <c r="G6" i="1"/>
  <c r="J6" i="1" s="1"/>
  <c r="G5" i="1"/>
  <c r="J5" i="1" s="1"/>
  <c r="G4" i="1"/>
  <c r="J4" i="1" s="1"/>
  <c r="T34" i="2" l="1"/>
  <c r="I12" i="2" s="1"/>
  <c r="I46" i="2" s="1"/>
  <c r="G45" i="1"/>
  <c r="G46" i="2"/>
  <c r="J5" i="2"/>
  <c r="J46" i="2" s="1"/>
  <c r="J44" i="1"/>
  <c r="J45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l="1"/>
  <c r="K5" i="2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l="1"/>
  <c r="K19" i="2" s="1"/>
  <c r="K20" i="2" s="1"/>
  <c r="K21" i="2" s="1"/>
  <c r="K22" i="2" s="1"/>
  <c r="K23" i="2" s="1"/>
  <c r="K24" i="2" s="1"/>
  <c r="K25" i="2" s="1"/>
  <c r="K26" i="2" s="1"/>
  <c r="K28" i="2" s="1"/>
  <c r="K29" i="2" s="1"/>
  <c r="K30" i="2" s="1"/>
  <c r="K32" i="2" s="1"/>
  <c r="K33" i="2" s="1"/>
  <c r="K34" i="2" s="1"/>
  <c r="K36" i="2" s="1"/>
  <c r="K46" i="2" l="1"/>
</calcChain>
</file>

<file path=xl/sharedStrings.xml><?xml version="1.0" encoding="utf-8"?>
<sst xmlns="http://schemas.openxmlformats.org/spreadsheetml/2006/main" count="349" uniqueCount="235">
  <si>
    <t>２０２3年度SI収支</t>
  </si>
  <si>
    <t>大会</t>
  </si>
  <si>
    <t>担当者</t>
  </si>
  <si>
    <t>月日</t>
  </si>
  <si>
    <t>決済</t>
  </si>
  <si>
    <t>収入</t>
  </si>
  <si>
    <t>ロスト</t>
  </si>
  <si>
    <t>支出</t>
  </si>
  <si>
    <t>管理費:</t>
  </si>
  <si>
    <t>累計</t>
  </si>
  <si>
    <t>card</t>
  </si>
  <si>
    <t>station</t>
  </si>
  <si>
    <t>機材購入</t>
  </si>
  <si>
    <t>練馬OLC練習会</t>
  </si>
  <si>
    <t>新田見</t>
  </si>
  <si>
    <t>SIAC</t>
  </si>
  <si>
    <t>〇</t>
  </si>
  <si>
    <t>テプラテープ(38mm)</t>
  </si>
  <si>
    <t>若桐杯</t>
  </si>
  <si>
    <t>指ベルト＆腕ベルト</t>
  </si>
  <si>
    <t>トータス練習会</t>
  </si>
  <si>
    <t>濱宇津</t>
  </si>
  <si>
    <t>5/27-5/28</t>
  </si>
  <si>
    <t>腕ベルト</t>
  </si>
  <si>
    <r>
      <rPr>
        <sz val="11"/>
        <color theme="1"/>
        <rFont val="Arial"/>
        <family val="2"/>
      </rPr>
      <t>100</t>
    </r>
    <r>
      <rPr>
        <sz val="11"/>
        <color theme="1"/>
        <rFont val="ＭＳ Ｐゴシック"/>
        <family val="3"/>
        <charset val="128"/>
      </rPr>
      <t>個</t>
    </r>
  </si>
  <si>
    <t>筑波大樋口壮行会</t>
  </si>
  <si>
    <t>筑波大及川</t>
  </si>
  <si>
    <t>関西･東海スプリントセレクション</t>
  </si>
  <si>
    <t>大阪大小林</t>
  </si>
  <si>
    <r>
      <rPr>
        <sz val="11"/>
        <color theme="1"/>
        <rFont val="MS PGothic"/>
        <family val="3"/>
        <charset val="128"/>
      </rPr>
      <t>山形大会</t>
    </r>
    <r>
      <rPr>
        <sz val="11"/>
        <color theme="1"/>
        <rFont val="Arial"/>
        <family val="2"/>
      </rPr>
      <t>2023</t>
    </r>
  </si>
  <si>
    <t>新潟高野</t>
  </si>
  <si>
    <t>7/15-7/17</t>
  </si>
  <si>
    <t>card10</t>
  </si>
  <si>
    <t>クラブ倉庫交通費（2023/4-2023/9/19)</t>
  </si>
  <si>
    <r>
      <rPr>
        <sz val="11"/>
        <color theme="1"/>
        <rFont val="ＭＳ Ｐゴシック"/>
        <family val="3"/>
        <charset val="128"/>
      </rPr>
      <t>高速15610+ガソリン500</t>
    </r>
    <r>
      <rPr>
        <sz val="11"/>
        <color theme="1"/>
        <rFont val="Arial"/>
        <family val="2"/>
      </rPr>
      <t>x16</t>
    </r>
  </si>
  <si>
    <t>関東インカレスプセレ</t>
  </si>
  <si>
    <t>楊</t>
  </si>
  <si>
    <t>自立台ベース4個ロスト</t>
  </si>
  <si>
    <t>クラブ倉庫交通費（2023/9/27-2023/11/16)</t>
  </si>
  <si>
    <r>
      <rPr>
        <sz val="11"/>
        <color theme="1"/>
        <rFont val="Arial"/>
        <family val="2"/>
      </rPr>
      <t>1500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x12</t>
    </r>
    <r>
      <rPr>
        <sz val="11"/>
        <color theme="1"/>
        <rFont val="ＭＳ Ｐゴシック"/>
        <family val="3"/>
        <charset val="128"/>
      </rPr>
      <t>回</t>
    </r>
  </si>
  <si>
    <t>OMＭLITE/BIKE白馬</t>
  </si>
  <si>
    <t>O-Support小泉</t>
  </si>
  <si>
    <t>7/22-7/23</t>
  </si>
  <si>
    <t>card9</t>
  </si>
  <si>
    <t>スマホ通信費（2023/4-2023/10）</t>
  </si>
  <si>
    <r>
      <rPr>
        <sz val="11"/>
        <color theme="1"/>
        <rFont val="Arial"/>
        <family val="2"/>
      </rPr>
      <t>209</t>
    </r>
    <r>
      <rPr>
        <sz val="11"/>
        <color theme="1"/>
        <rFont val="ＭＳ Ｐゴシック"/>
        <family val="3"/>
        <charset val="128"/>
      </rPr>
      <t xml:space="preserve">円 </t>
    </r>
    <r>
      <rPr>
        <sz val="11"/>
        <color theme="1"/>
        <rFont val="Arial"/>
        <family val="2"/>
      </rPr>
      <t>x 5</t>
    </r>
    <r>
      <rPr>
        <sz val="11"/>
        <color theme="1"/>
        <rFont val="ＭＳ Ｐゴシック"/>
        <family val="3"/>
        <charset val="128"/>
      </rPr>
      <t xml:space="preserve">台 </t>
    </r>
    <r>
      <rPr>
        <sz val="11"/>
        <color theme="1"/>
        <rFont val="Arial"/>
        <family val="2"/>
      </rPr>
      <t>x7</t>
    </r>
    <r>
      <rPr>
        <sz val="11"/>
        <color theme="1"/>
        <rFont val="ＭＳ Ｐゴシック"/>
        <family val="3"/>
        <charset val="128"/>
      </rPr>
      <t>か月</t>
    </r>
  </si>
  <si>
    <t>通信費＋交通費</t>
  </si>
  <si>
    <t>大場</t>
  </si>
  <si>
    <t>自動更新</t>
  </si>
  <si>
    <t>スマホ通信費（2023/11-2023/12）</t>
  </si>
  <si>
    <r>
      <rPr>
        <sz val="11"/>
        <color theme="1"/>
        <rFont val="ＭＳ ゴシック"/>
        <family val="3"/>
        <charset val="128"/>
      </rPr>
      <t>機材受取交通費</t>
    </r>
    <r>
      <rPr>
        <sz val="11"/>
        <color theme="1"/>
        <rFont val="Calibri"/>
        <family val="2"/>
      </rPr>
      <t>（2024/1)</t>
    </r>
  </si>
  <si>
    <t>全スプ、埼玉練習会</t>
  </si>
  <si>
    <t>指ベルト200&amp;腕ベルト100</t>
  </si>
  <si>
    <t>クラブ倉庫交通費（2023/11-2024/2）</t>
  </si>
  <si>
    <t>高速7460+ガソリン500x15</t>
  </si>
  <si>
    <t>ジュニア合宿</t>
  </si>
  <si>
    <t>鈴木　璃土</t>
  </si>
  <si>
    <t>8/18-8/20</t>
  </si>
  <si>
    <t>スマホ通信費(2024/1-2024/3)</t>
  </si>
  <si>
    <t>筑波大練習会</t>
  </si>
  <si>
    <t>合計</t>
  </si>
  <si>
    <t>朝霧AMO</t>
  </si>
  <si>
    <t>静岡赤井</t>
  </si>
  <si>
    <t>9/10-9/11</t>
  </si>
  <si>
    <t>クラブカップ７人リレー</t>
  </si>
  <si>
    <t>NishiPro西村</t>
  </si>
  <si>
    <t>筑波大大会</t>
  </si>
  <si>
    <t>筑波大栗原</t>
  </si>
  <si>
    <t>インカレスプリント</t>
  </si>
  <si>
    <t>若松</t>
  </si>
  <si>
    <t>スマホ電話番号（データ通信にも番号あり）</t>
  </si>
  <si>
    <t>全日本ミドル・ロング</t>
  </si>
  <si>
    <t>東</t>
  </si>
  <si>
    <t>11/4-11/5</t>
  </si>
  <si>
    <t>SansSouciNo1</t>
  </si>
  <si>
    <t>SIACクラブ員売却</t>
  </si>
  <si>
    <t>杉山さんSIAC</t>
  </si>
  <si>
    <t>SansSouciNo2</t>
  </si>
  <si>
    <t>OMM JAPAN北八ヶ岳</t>
  </si>
  <si>
    <t>小泉</t>
  </si>
  <si>
    <t>11/11-11/12?</t>
  </si>
  <si>
    <t>SansSouciNo3</t>
  </si>
  <si>
    <t>田中</t>
  </si>
  <si>
    <t>2023/11/19&amp;23</t>
  </si>
  <si>
    <t>光が丘公園で練習会</t>
  </si>
  <si>
    <t>朝霧ロげ</t>
  </si>
  <si>
    <t>SI機材購入</t>
  </si>
  <si>
    <t>坂野/大場</t>
  </si>
  <si>
    <r>
      <rPr>
        <sz val="11"/>
        <color theme="1"/>
        <rFont val="Arial"/>
        <family val="2"/>
      </rPr>
      <t>218</t>
    </r>
    <r>
      <rPr>
        <sz val="11"/>
        <color theme="1"/>
        <rFont val="ＭＳ Ｐゴシック"/>
        <family val="3"/>
        <charset val="128"/>
      </rPr>
      <t>万円大場支払い</t>
    </r>
  </si>
  <si>
    <t>SI大型ホルダ購入</t>
  </si>
  <si>
    <t>荻田/大場</t>
  </si>
  <si>
    <t>東京都スポレク大会</t>
  </si>
  <si>
    <t>パンチ台28*200=5600</t>
  </si>
  <si>
    <t>全日本スプリント大会</t>
  </si>
  <si>
    <t>連絡未</t>
  </si>
  <si>
    <t>パークO大会</t>
  </si>
  <si>
    <t>皆川</t>
  </si>
  <si>
    <t>SI普及で補助を出す50%</t>
  </si>
  <si>
    <t>埼玉県協会練習会</t>
  </si>
  <si>
    <t>KOLC&amp;横浜大会</t>
  </si>
  <si>
    <t>平澤</t>
  </si>
  <si>
    <t>SIACバッテリー交換</t>
  </si>
  <si>
    <t>サン・スーシ会計より振り込み</t>
  </si>
  <si>
    <t>全日本リレー（前日大会含む）</t>
  </si>
  <si>
    <t>高村さん</t>
  </si>
  <si>
    <t>丸子トレラン</t>
  </si>
  <si>
    <t>村越</t>
  </si>
  <si>
    <t>デフリンピック体験会</t>
  </si>
  <si>
    <t>野中</t>
  </si>
  <si>
    <t>筑波練習会</t>
  </si>
  <si>
    <t>鈴木璃土</t>
  </si>
  <si>
    <t>3/2-3/3</t>
  </si>
  <si>
    <t>カード10</t>
  </si>
  <si>
    <t>関学スプリント</t>
  </si>
  <si>
    <t>菅田</t>
  </si>
  <si>
    <r>
      <rPr>
        <sz val="11"/>
        <color theme="1"/>
        <rFont val="ＭＳ Ｐゴシック"/>
        <family val="3"/>
        <charset val="128"/>
      </rPr>
      <t>スキー</t>
    </r>
    <r>
      <rPr>
        <sz val="11"/>
        <color theme="1"/>
        <rFont val="Calibri"/>
        <family val="2"/>
      </rPr>
      <t>O</t>
    </r>
    <r>
      <rPr>
        <sz val="11"/>
        <color theme="1"/>
        <rFont val="ＭＳ Ｐゴシック"/>
        <family val="3"/>
        <charset val="128"/>
      </rPr>
      <t>長期貸出</t>
    </r>
  </si>
  <si>
    <t>高島</t>
  </si>
  <si>
    <t>2024/2-2024/3</t>
  </si>
  <si>
    <t>インカレミドルリレー</t>
  </si>
  <si>
    <t>安部</t>
  </si>
  <si>
    <t>2/16-2/17</t>
  </si>
  <si>
    <t>レシートプリンタ</t>
  </si>
  <si>
    <t>筑波大若桐杯</t>
  </si>
  <si>
    <t>美濃部</t>
  </si>
  <si>
    <t>２０２４年度SI収支</t>
  </si>
  <si>
    <t>白戸</t>
  </si>
  <si>
    <t>レンタルは１個３００円にする</t>
  </si>
  <si>
    <t>秋田大会</t>
  </si>
  <si>
    <t>高野</t>
  </si>
  <si>
    <t>5/3-5/5</t>
  </si>
  <si>
    <r>
      <rPr>
        <sz val="11"/>
        <color theme="1"/>
        <rFont val="Arial"/>
        <family val="2"/>
      </rPr>
      <t>SIAC/SI</t>
    </r>
    <r>
      <rPr>
        <sz val="11"/>
        <color theme="1"/>
        <rFont val="ＭＳ Ｐゴシック"/>
        <family val="3"/>
        <charset val="128"/>
      </rPr>
      <t>カード</t>
    </r>
  </si>
  <si>
    <t>横浜OLC練習会</t>
  </si>
  <si>
    <t>五十嵐</t>
  </si>
  <si>
    <t>入間市OLCスプリント大会</t>
  </si>
  <si>
    <t>中堀</t>
  </si>
  <si>
    <r>
      <rPr>
        <sz val="11"/>
        <color theme="1"/>
        <rFont val="Arial"/>
        <family val="2"/>
      </rPr>
      <t>6/</t>
    </r>
    <r>
      <rPr>
        <sz val="11"/>
        <color theme="1"/>
        <rFont val="ＭＳ Ｐゴシック"/>
        <family val="3"/>
        <charset val="128"/>
      </rPr>
      <t>中-7/中</t>
    </r>
  </si>
  <si>
    <t>クラブカップ７ニンリレー</t>
  </si>
  <si>
    <t>西村</t>
  </si>
  <si>
    <t>全日本大会</t>
  </si>
  <si>
    <t>宮西</t>
  </si>
  <si>
    <t>OMM</t>
  </si>
  <si>
    <r>
      <rPr>
        <sz val="11"/>
        <color theme="1"/>
        <rFont val="Calibri"/>
        <family val="2"/>
      </rPr>
      <t>11/</t>
    </r>
    <r>
      <rPr>
        <sz val="11"/>
        <color theme="1"/>
        <rFont val="ＭＳ Ｐゴシック"/>
        <family val="3"/>
        <charset val="128"/>
      </rPr>
      <t>９</t>
    </r>
    <r>
      <rPr>
        <sz val="11"/>
        <color theme="1"/>
        <rFont val="Calibri"/>
        <family val="2"/>
      </rPr>
      <t>-11/10</t>
    </r>
  </si>
  <si>
    <t>伊勢原スプリント大会</t>
  </si>
  <si>
    <t>サン・スーシ</t>
  </si>
  <si>
    <t>2024/4 大場</t>
    <phoneticPr fontId="10"/>
  </si>
  <si>
    <t>ワンダラーズ大会</t>
    <rPh sb="6" eb="8">
      <t>タイカイ</t>
    </rPh>
    <phoneticPr fontId="10"/>
  </si>
  <si>
    <t>練馬OLC練習会</t>
    <rPh sb="0" eb="2">
      <t>ネリマ</t>
    </rPh>
    <rPh sb="5" eb="8">
      <t>レンシュウカイ</t>
    </rPh>
    <phoneticPr fontId="10"/>
  </si>
  <si>
    <t>新田見</t>
    <rPh sb="0" eb="3">
      <t>ニタミ</t>
    </rPh>
    <phoneticPr fontId="10"/>
  </si>
  <si>
    <t>SIAC</t>
    <phoneticPr fontId="10"/>
  </si>
  <si>
    <t>6/1-6/2</t>
    <phoneticPr fontId="10"/>
  </si>
  <si>
    <t>トータスイベント</t>
    <phoneticPr fontId="10"/>
  </si>
  <si>
    <t>〇</t>
    <phoneticPr fontId="10"/>
  </si>
  <si>
    <t>OMM LITE/BIKE</t>
    <phoneticPr fontId="10"/>
  </si>
  <si>
    <t>小泉</t>
    <phoneticPr fontId="10"/>
  </si>
  <si>
    <t>7/20-7/21</t>
    <phoneticPr fontId="10"/>
  </si>
  <si>
    <t>JWOC/WOC/WUOC貸出</t>
    <phoneticPr fontId="10"/>
  </si>
  <si>
    <t>無料貸し出し</t>
    <rPh sb="0" eb="2">
      <t>ムリョウ</t>
    </rPh>
    <rPh sb="2" eb="3">
      <t>カ</t>
    </rPh>
    <rPh sb="4" eb="5">
      <t>ダ</t>
    </rPh>
    <phoneticPr fontId="10"/>
  </si>
  <si>
    <t>エキチャレ壮行会</t>
    <rPh sb="5" eb="8">
      <t>ソウコウカイ</t>
    </rPh>
    <phoneticPr fontId="10"/>
  </si>
  <si>
    <t>西川</t>
    <rPh sb="0" eb="2">
      <t>ニシカワ</t>
    </rPh>
    <phoneticPr fontId="10"/>
  </si>
  <si>
    <t>市來</t>
    <rPh sb="0" eb="1">
      <t>イチ</t>
    </rPh>
    <rPh sb="1" eb="2">
      <t>ク</t>
    </rPh>
    <phoneticPr fontId="10"/>
  </si>
  <si>
    <t>ッハンシンナ壮行会</t>
    <rPh sb="6" eb="9">
      <t>ソウコウカイ</t>
    </rPh>
    <phoneticPr fontId="10"/>
  </si>
  <si>
    <t>ホルダ３５個</t>
    <rPh sb="5" eb="6">
      <t>コ</t>
    </rPh>
    <phoneticPr fontId="10"/>
  </si>
  <si>
    <t>10/5-10/6</t>
    <phoneticPr fontId="10"/>
  </si>
  <si>
    <t>赤井</t>
    <rPh sb="0" eb="2">
      <t>アカイ</t>
    </rPh>
    <phoneticPr fontId="10"/>
  </si>
  <si>
    <t>朝霧AMM大会</t>
    <rPh sb="0" eb="2">
      <t>アサギリ</t>
    </rPh>
    <rPh sb="5" eb="7">
      <t>タイカイ</t>
    </rPh>
    <phoneticPr fontId="10"/>
  </si>
  <si>
    <t>9/7-9/8</t>
    <phoneticPr fontId="10"/>
  </si>
  <si>
    <t>高村</t>
    <rPh sb="0" eb="2">
      <t>タカムラ</t>
    </rPh>
    <phoneticPr fontId="10"/>
  </si>
  <si>
    <t>インカレセレ</t>
    <phoneticPr fontId="10"/>
  </si>
  <si>
    <t>SIAC</t>
    <phoneticPr fontId="10"/>
  </si>
  <si>
    <t>村越</t>
    <rPh sb="0" eb="2">
      <t>ムラコシ</t>
    </rPh>
    <phoneticPr fontId="10"/>
  </si>
  <si>
    <t>丸子トレラン大会</t>
    <rPh sb="0" eb="2">
      <t>マルコ</t>
    </rPh>
    <rPh sb="6" eb="8">
      <t>タイカイ</t>
    </rPh>
    <phoneticPr fontId="10"/>
  </si>
  <si>
    <t>筑波大大会</t>
    <rPh sb="3" eb="5">
      <t>タイカイ</t>
    </rPh>
    <phoneticPr fontId="10"/>
  </si>
  <si>
    <t>SIAC</t>
    <phoneticPr fontId="10"/>
  </si>
  <si>
    <t>飯島</t>
    <rPh sb="0" eb="2">
      <t>イイジマ</t>
    </rPh>
    <phoneticPr fontId="10"/>
  </si>
  <si>
    <t>8/17-8/18</t>
    <phoneticPr fontId="10"/>
  </si>
  <si>
    <t>嬬恋イベント</t>
    <rPh sb="0" eb="2">
      <t>ツマゴイ</t>
    </rPh>
    <phoneticPr fontId="10"/>
  </si>
  <si>
    <t>スマホ電話番号</t>
    <phoneticPr fontId="10"/>
  </si>
  <si>
    <t>４月</t>
    <rPh sb="1" eb="2">
      <t>ガツ</t>
    </rPh>
    <phoneticPr fontId="10"/>
  </si>
  <si>
    <t>５月</t>
  </si>
  <si>
    <t>６月</t>
  </si>
  <si>
    <t>７月</t>
  </si>
  <si>
    <t>８月</t>
  </si>
  <si>
    <t>倉庫交通費(@400）</t>
    <rPh sb="0" eb="2">
      <t>ソウコ</t>
    </rPh>
    <rPh sb="2" eb="5">
      <t>コウツウヒ</t>
    </rPh>
    <phoneticPr fontId="10"/>
  </si>
  <si>
    <t>高速代(@660)</t>
    <rPh sb="0" eb="3">
      <t>コウソクダイ</t>
    </rPh>
    <phoneticPr fontId="10"/>
  </si>
  <si>
    <t>累計</t>
    <rPh sb="0" eb="2">
      <t>ルイケイ</t>
    </rPh>
    <phoneticPr fontId="10"/>
  </si>
  <si>
    <t>合計</t>
    <rPh sb="0" eb="2">
      <t>ゴウケイ</t>
    </rPh>
    <phoneticPr fontId="10"/>
  </si>
  <si>
    <t>大場</t>
    <rPh sb="0" eb="2">
      <t>オオバ</t>
    </rPh>
    <phoneticPr fontId="10"/>
  </si>
  <si>
    <t>備考</t>
    <rPh sb="0" eb="2">
      <t>ビコウ</t>
    </rPh>
    <phoneticPr fontId="10"/>
  </si>
  <si>
    <t>繰り越し金</t>
    <rPh sb="0" eb="1">
      <t>ク</t>
    </rPh>
    <rPh sb="2" eb="3">
      <t>コ</t>
    </rPh>
    <rPh sb="4" eb="5">
      <t>キン</t>
    </rPh>
    <phoneticPr fontId="10"/>
  </si>
  <si>
    <t>2023年度からの繰り越し</t>
    <rPh sb="4" eb="6">
      <t>ネンド</t>
    </rPh>
    <rPh sb="9" eb="10">
      <t>ク</t>
    </rPh>
    <rPh sb="11" eb="12">
      <t>コ</t>
    </rPh>
    <phoneticPr fontId="10"/>
  </si>
  <si>
    <t>全日本リレー</t>
    <phoneticPr fontId="10"/>
  </si>
  <si>
    <t>高村</t>
    <rPh sb="0" eb="2">
      <t>タカムラ</t>
    </rPh>
    <phoneticPr fontId="10"/>
  </si>
  <si>
    <t>寺島/村越</t>
    <rPh sb="3" eb="5">
      <t>ムラコシ</t>
    </rPh>
    <phoneticPr fontId="10"/>
  </si>
  <si>
    <t>伊藤</t>
    <rPh sb="0" eb="2">
      <t>イトウ</t>
    </rPh>
    <phoneticPr fontId="10"/>
  </si>
  <si>
    <t>Card10/001-100</t>
    <phoneticPr fontId="10"/>
  </si>
  <si>
    <t>SIAC/001-300</t>
    <phoneticPr fontId="10"/>
  </si>
  <si>
    <t>SIAC/001-046</t>
    <phoneticPr fontId="10"/>
  </si>
  <si>
    <t>Card10</t>
    <phoneticPr fontId="10"/>
  </si>
  <si>
    <t>Card9</t>
    <phoneticPr fontId="10"/>
  </si>
  <si>
    <t>指腕ベルト各200</t>
    <rPh sb="0" eb="1">
      <t>ユビ</t>
    </rPh>
    <rPh sb="5" eb="6">
      <t>カク</t>
    </rPh>
    <phoneticPr fontId="10"/>
  </si>
  <si>
    <t>大場経費/メンテ用品</t>
    <rPh sb="0" eb="2">
      <t>オオバ</t>
    </rPh>
    <rPh sb="2" eb="4">
      <t>ケイヒ</t>
    </rPh>
    <rPh sb="8" eb="10">
      <t>ヨウヒン</t>
    </rPh>
    <phoneticPr fontId="10"/>
  </si>
  <si>
    <t>スプリント代表選考会</t>
    <rPh sb="5" eb="7">
      <t>ダイヒョウ</t>
    </rPh>
    <rPh sb="7" eb="10">
      <t>センコウカイ</t>
    </rPh>
    <phoneticPr fontId="10"/>
  </si>
  <si>
    <t>尾上</t>
    <rPh sb="0" eb="2">
      <t>オノエ</t>
    </rPh>
    <phoneticPr fontId="10"/>
  </si>
  <si>
    <t>SIAC/301-385</t>
    <phoneticPr fontId="10"/>
  </si>
  <si>
    <t>木村</t>
    <rPh sb="0" eb="2">
      <t>キムラ</t>
    </rPh>
    <phoneticPr fontId="10"/>
  </si>
  <si>
    <t>松本の大会</t>
    <rPh sb="0" eb="2">
      <t>マツモト</t>
    </rPh>
    <rPh sb="3" eb="5">
      <t>タイカイ</t>
    </rPh>
    <phoneticPr fontId="10"/>
  </si>
  <si>
    <t>2024/7 大場</t>
    <phoneticPr fontId="10"/>
  </si>
  <si>
    <t>中高選手権</t>
    <rPh sb="0" eb="2">
      <t>チュウコウ</t>
    </rPh>
    <rPh sb="2" eb="5">
      <t>センシュケン</t>
    </rPh>
    <phoneticPr fontId="10"/>
  </si>
  <si>
    <t>鈴木</t>
    <rPh sb="0" eb="2">
      <t>スズキ</t>
    </rPh>
    <phoneticPr fontId="10"/>
  </si>
  <si>
    <t>8/23-8/25</t>
    <phoneticPr fontId="10"/>
  </si>
  <si>
    <t>加藤</t>
    <rPh sb="0" eb="2">
      <t>カトウ</t>
    </rPh>
    <phoneticPr fontId="10"/>
  </si>
  <si>
    <t>筑波大夏合宿</t>
    <rPh sb="0" eb="3">
      <t>ツクバダイ</t>
    </rPh>
    <rPh sb="3" eb="6">
      <t>ナツガッシュク</t>
    </rPh>
    <phoneticPr fontId="10"/>
  </si>
  <si>
    <t>8/10-8/12</t>
    <phoneticPr fontId="10"/>
  </si>
  <si>
    <t>奥武蔵マウンテンO</t>
    <rPh sb="0" eb="3">
      <t>オクムサシ</t>
    </rPh>
    <phoneticPr fontId="10"/>
  </si>
  <si>
    <t>南アルプスマウンテンマラソン</t>
    <rPh sb="0" eb="1">
      <t>ミナミ</t>
    </rPh>
    <phoneticPr fontId="10"/>
  </si>
  <si>
    <t>朝霧ロゲイニング</t>
    <rPh sb="0" eb="2">
      <t>アサギリ</t>
    </rPh>
    <phoneticPr fontId="10"/>
  </si>
  <si>
    <t>送料1736円</t>
    <rPh sb="0" eb="2">
      <t>ソウリョウ</t>
    </rPh>
    <rPh sb="6" eb="7">
      <t>エン</t>
    </rPh>
    <phoneticPr fontId="10"/>
  </si>
  <si>
    <t>80mmレシートプリンタレンタル</t>
    <phoneticPr fontId="10"/>
  </si>
  <si>
    <t>白石島スプリント</t>
    <rPh sb="0" eb="3">
      <t>シライシジマ</t>
    </rPh>
    <phoneticPr fontId="10"/>
  </si>
  <si>
    <t>デフリンピック体験会</t>
    <rPh sb="7" eb="9">
      <t>タイケン</t>
    </rPh>
    <rPh sb="9" eb="10">
      <t>カイ</t>
    </rPh>
    <phoneticPr fontId="10"/>
  </si>
  <si>
    <t>入江</t>
    <rPh sb="0" eb="2">
      <t>イリエ</t>
    </rPh>
    <phoneticPr fontId="10"/>
  </si>
  <si>
    <t>12/20-12/22</t>
    <phoneticPr fontId="10"/>
  </si>
  <si>
    <t>11/16-11/17</t>
    <phoneticPr fontId="10"/>
  </si>
  <si>
    <t>清水</t>
    <rPh sb="0" eb="2">
      <t>シミズ</t>
    </rPh>
    <phoneticPr fontId="10"/>
  </si>
  <si>
    <t>インカレスプリント・ロング</t>
    <phoneticPr fontId="10"/>
  </si>
  <si>
    <t>坂野</t>
    <rPh sb="0" eb="2">
      <t>バンノ</t>
    </rPh>
    <phoneticPr fontId="10"/>
  </si>
  <si>
    <t>長瀞ロゲ</t>
    <rPh sb="0" eb="2">
      <t>ナガトロ</t>
    </rPh>
    <phoneticPr fontId="10"/>
  </si>
  <si>
    <t>吉川</t>
    <rPh sb="0" eb="2">
      <t>ヨシカワ</t>
    </rPh>
    <phoneticPr fontId="10"/>
  </si>
  <si>
    <t>02020047500</t>
    <phoneticPr fontId="10"/>
  </si>
  <si>
    <t>02018488787</t>
    <phoneticPr fontId="10"/>
  </si>
  <si>
    <t>02021807612</t>
    <phoneticPr fontId="10"/>
  </si>
  <si>
    <t>02021946135</t>
    <phoneticPr fontId="10"/>
  </si>
  <si>
    <t>02058000266</t>
    <phoneticPr fontId="10"/>
  </si>
  <si>
    <t>2024/4-8</t>
    <phoneticPr fontId="10"/>
  </si>
  <si>
    <t>SIACバッテリー交換</t>
    <rPh sb="9" eb="11">
      <t>コウカン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</si>
</sst>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&quot;/&quot;dd"/>
    <numFmt numFmtId="177" formatCode="#,##0_);[Red]\(#,##0\)"/>
    <numFmt numFmtId="178" formatCode="#,##0_ ;[Red]\-#,##0\ "/>
  </numFmts>
  <fonts count="17">
    <font>
      <sz val="11"/>
      <color theme="1"/>
      <name val="Calibri"/>
      <scheme val="minor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ＭＳ ゴシック"/>
      <family val="3"/>
      <charset val="128"/>
    </font>
    <font>
      <sz val="11"/>
      <color rgb="FFFF0000"/>
      <name val="Calibri"/>
      <family val="2"/>
    </font>
    <font>
      <sz val="11"/>
      <color rgb="FFFF0000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67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56" fontId="4" fillId="0" borderId="1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vertical="center"/>
    </xf>
    <xf numFmtId="5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8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5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5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56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56" fontId="3" fillId="0" borderId="1" xfId="0" quotePrefix="1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38" fontId="0" fillId="0" borderId="0" xfId="0" applyNumberFormat="1" applyAlignment="1">
      <alignment vertical="center"/>
    </xf>
    <xf numFmtId="56" fontId="1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right" vertical="center"/>
    </xf>
    <xf numFmtId="38" fontId="0" fillId="0" borderId="0" xfId="1" applyFont="1" applyAlignment="1">
      <alignment vertical="center"/>
    </xf>
    <xf numFmtId="177" fontId="16" fillId="0" borderId="1" xfId="0" applyNumberFormat="1" applyFont="1" applyBorder="1" applyAlignment="1">
      <alignment horizontal="right" vertical="center"/>
    </xf>
    <xf numFmtId="178" fontId="16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1039"/>
  <sheetViews>
    <sheetView topLeftCell="A14" zoomScale="145" zoomScaleNormal="145" zoomScaleSheetLayoutView="130" workbookViewId="0">
      <selection activeCell="P22" sqref="P22:P26"/>
    </sheetView>
  </sheetViews>
  <sheetFormatPr defaultColWidth="14.36328125" defaultRowHeight="15" customHeight="1"/>
  <cols>
    <col min="1" max="1" width="3.6328125" customWidth="1"/>
    <col min="2" max="2" width="39.81640625" customWidth="1"/>
    <col min="3" max="3" width="15.08984375" customWidth="1"/>
    <col min="4" max="4" width="13.36328125" customWidth="1"/>
    <col min="5" max="5" width="8.08984375" customWidth="1"/>
    <col min="6" max="6" width="5.08984375" customWidth="1"/>
    <col min="7" max="7" width="10" customWidth="1"/>
    <col min="8" max="8" width="8.6328125" customWidth="1"/>
    <col min="9" max="9" width="10.6328125" bestFit="1" customWidth="1"/>
    <col min="10" max="10" width="9.08984375" customWidth="1"/>
    <col min="11" max="11" width="10.6328125" customWidth="1"/>
    <col min="12" max="12" width="6.08984375" customWidth="1"/>
    <col min="13" max="13" width="7.81640625" customWidth="1"/>
    <col min="14" max="14" width="32.08984375" customWidth="1"/>
    <col min="16" max="16" width="37.36328125" customWidth="1"/>
    <col min="18" max="18" width="23.6328125" customWidth="1"/>
  </cols>
  <sheetData>
    <row r="1" spans="1:18" ht="12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"/>
    </row>
    <row r="2" spans="1:18" ht="12.75" customHeight="1">
      <c r="A2" s="2"/>
      <c r="B2" s="2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144</v>
      </c>
      <c r="O2" s="3"/>
    </row>
    <row r="3" spans="1:18" ht="12.75" customHeight="1">
      <c r="A3" s="5"/>
      <c r="B3" s="6" t="s">
        <v>1</v>
      </c>
      <c r="C3" s="7" t="s">
        <v>2</v>
      </c>
      <c r="D3" s="6" t="s">
        <v>3</v>
      </c>
      <c r="E3" s="6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2"/>
      <c r="P3" s="2" t="s">
        <v>12</v>
      </c>
    </row>
    <row r="4" spans="1:18" ht="12.75" customHeight="1">
      <c r="A4" s="5">
        <v>1</v>
      </c>
      <c r="B4" s="5" t="s">
        <v>13</v>
      </c>
      <c r="C4" s="8" t="s">
        <v>14</v>
      </c>
      <c r="D4" s="9">
        <v>45045</v>
      </c>
      <c r="E4" s="5" t="s">
        <v>15</v>
      </c>
      <c r="F4" s="6" t="s">
        <v>16</v>
      </c>
      <c r="G4" s="10">
        <f>L4*200</f>
        <v>2000</v>
      </c>
      <c r="H4" s="10"/>
      <c r="I4" s="10"/>
      <c r="J4" s="10">
        <f t="shared" ref="J4:J5" si="0">G4*0.2</f>
        <v>400</v>
      </c>
      <c r="K4" s="10">
        <f>G4-J4</f>
        <v>1600</v>
      </c>
      <c r="L4" s="5">
        <v>10</v>
      </c>
      <c r="M4" s="5"/>
      <c r="N4" s="5"/>
      <c r="O4" s="3"/>
      <c r="P4" s="11" t="s">
        <v>17</v>
      </c>
      <c r="Q4" s="3">
        <v>2988</v>
      </c>
      <c r="R4" s="12">
        <v>45166</v>
      </c>
    </row>
    <row r="5" spans="1:18" ht="12.75" customHeight="1">
      <c r="A5" s="5">
        <v>2</v>
      </c>
      <c r="B5" s="5" t="s">
        <v>18</v>
      </c>
      <c r="C5" s="5"/>
      <c r="D5" s="9">
        <v>45046</v>
      </c>
      <c r="E5" s="5"/>
      <c r="F5" s="6" t="s">
        <v>16</v>
      </c>
      <c r="G5" s="10">
        <f>L5*100</f>
        <v>25000</v>
      </c>
      <c r="H5" s="10"/>
      <c r="I5" s="10"/>
      <c r="J5" s="10">
        <f t="shared" si="0"/>
        <v>5000</v>
      </c>
      <c r="K5" s="10">
        <f t="shared" ref="K5:K44" si="1">K4+G5+H5-I5-J5</f>
        <v>21600</v>
      </c>
      <c r="L5" s="5">
        <v>250</v>
      </c>
      <c r="M5" s="5">
        <v>0</v>
      </c>
      <c r="N5" s="5"/>
      <c r="O5" s="3"/>
      <c r="P5" s="11" t="s">
        <v>19</v>
      </c>
      <c r="Q5" s="3">
        <v>67486</v>
      </c>
      <c r="R5" s="12">
        <v>45190</v>
      </c>
    </row>
    <row r="6" spans="1:18" ht="12.75" customHeight="1">
      <c r="A6" s="5">
        <v>4</v>
      </c>
      <c r="B6" s="5" t="s">
        <v>20</v>
      </c>
      <c r="C6" s="8" t="s">
        <v>21</v>
      </c>
      <c r="D6" s="13" t="s">
        <v>22</v>
      </c>
      <c r="E6" s="5"/>
      <c r="F6" s="7" t="s">
        <v>16</v>
      </c>
      <c r="G6" s="10">
        <f>L6*100+M6*400</f>
        <v>20100</v>
      </c>
      <c r="H6" s="10"/>
      <c r="I6" s="10"/>
      <c r="J6" s="10">
        <f>G6*0.2</f>
        <v>4020</v>
      </c>
      <c r="K6" s="10">
        <f t="shared" si="1"/>
        <v>37680</v>
      </c>
      <c r="L6" s="5">
        <v>25</v>
      </c>
      <c r="M6" s="5">
        <v>44</v>
      </c>
      <c r="N6" s="5"/>
      <c r="O6" s="3"/>
      <c r="P6" s="11"/>
      <c r="Q6" s="3"/>
      <c r="R6" s="14"/>
    </row>
    <row r="7" spans="1:18" ht="12.75" customHeight="1">
      <c r="A7" s="5">
        <v>5</v>
      </c>
      <c r="B7" s="8" t="s">
        <v>23</v>
      </c>
      <c r="C7" s="8"/>
      <c r="D7" s="9">
        <v>45088</v>
      </c>
      <c r="E7" s="5"/>
      <c r="F7" s="7" t="s">
        <v>16</v>
      </c>
      <c r="G7" s="10"/>
      <c r="H7" s="10"/>
      <c r="I7" s="10">
        <v>26085</v>
      </c>
      <c r="J7" s="10"/>
      <c r="K7" s="10">
        <f t="shared" si="1"/>
        <v>11595</v>
      </c>
      <c r="L7" s="5"/>
      <c r="M7" s="5"/>
      <c r="N7" s="5" t="s">
        <v>24</v>
      </c>
      <c r="O7" s="3"/>
      <c r="P7" s="11"/>
      <c r="Q7" s="3"/>
      <c r="R7" s="14"/>
    </row>
    <row r="8" spans="1:18" ht="12.75" customHeight="1">
      <c r="A8" s="5">
        <v>6</v>
      </c>
      <c r="B8" s="8" t="s">
        <v>25</v>
      </c>
      <c r="C8" s="8" t="s">
        <v>26</v>
      </c>
      <c r="D8" s="9">
        <v>45101</v>
      </c>
      <c r="E8" s="5" t="s">
        <v>15</v>
      </c>
      <c r="F8" s="7" t="s">
        <v>16</v>
      </c>
      <c r="G8" s="10">
        <f t="shared" ref="G8:G9" si="2">L8*200</f>
        <v>20000</v>
      </c>
      <c r="H8" s="10"/>
      <c r="I8" s="10"/>
      <c r="J8" s="10">
        <f t="shared" ref="J8:J12" si="3">G8*0.2</f>
        <v>4000</v>
      </c>
      <c r="K8" s="10">
        <f t="shared" si="1"/>
        <v>27595</v>
      </c>
      <c r="L8" s="5">
        <v>100</v>
      </c>
      <c r="M8" s="5"/>
      <c r="N8" s="5"/>
      <c r="O8" s="3"/>
      <c r="P8" s="11"/>
      <c r="Q8" s="3"/>
      <c r="R8" s="14"/>
    </row>
    <row r="9" spans="1:18" ht="12.75" customHeight="1">
      <c r="A9" s="5">
        <v>7</v>
      </c>
      <c r="B9" s="5" t="s">
        <v>27</v>
      </c>
      <c r="C9" s="8" t="s">
        <v>28</v>
      </c>
      <c r="D9" s="9">
        <v>45115</v>
      </c>
      <c r="E9" s="5" t="s">
        <v>15</v>
      </c>
      <c r="F9" s="7" t="s">
        <v>16</v>
      </c>
      <c r="G9" s="10">
        <f t="shared" si="2"/>
        <v>50000</v>
      </c>
      <c r="H9" s="10"/>
      <c r="I9" s="10"/>
      <c r="J9" s="10">
        <f t="shared" si="3"/>
        <v>10000</v>
      </c>
      <c r="K9" s="10">
        <f t="shared" si="1"/>
        <v>67595</v>
      </c>
      <c r="L9" s="5">
        <v>250</v>
      </c>
      <c r="M9" s="5"/>
      <c r="N9" s="8"/>
      <c r="O9" s="3"/>
      <c r="P9" s="11"/>
      <c r="Q9" s="3"/>
      <c r="R9" s="14"/>
    </row>
    <row r="10" spans="1:18" ht="12.75" customHeight="1">
      <c r="A10" s="5">
        <v>8</v>
      </c>
      <c r="B10" s="8" t="s">
        <v>29</v>
      </c>
      <c r="C10" s="8" t="s">
        <v>30</v>
      </c>
      <c r="D10" s="9" t="s">
        <v>31</v>
      </c>
      <c r="E10" s="5" t="s">
        <v>32</v>
      </c>
      <c r="F10" s="7" t="s">
        <v>16</v>
      </c>
      <c r="G10" s="10">
        <f>L10*100</f>
        <v>54600</v>
      </c>
      <c r="H10" s="10"/>
      <c r="I10" s="10"/>
      <c r="J10" s="10">
        <f t="shared" si="3"/>
        <v>10920</v>
      </c>
      <c r="K10" s="10">
        <f t="shared" si="1"/>
        <v>111275</v>
      </c>
      <c r="L10" s="5">
        <v>546</v>
      </c>
      <c r="M10" s="5"/>
      <c r="N10" s="8"/>
      <c r="O10" s="3"/>
      <c r="P10" s="8" t="s">
        <v>33</v>
      </c>
      <c r="Q10" s="10">
        <v>23610</v>
      </c>
      <c r="R10" s="5" t="s">
        <v>34</v>
      </c>
    </row>
    <row r="11" spans="1:18" ht="14.5">
      <c r="A11" s="5">
        <v>9</v>
      </c>
      <c r="B11" s="5" t="s">
        <v>35</v>
      </c>
      <c r="C11" s="8" t="s">
        <v>36</v>
      </c>
      <c r="D11" s="9">
        <v>45130</v>
      </c>
      <c r="E11" s="5" t="s">
        <v>15</v>
      </c>
      <c r="F11" s="7" t="s">
        <v>16</v>
      </c>
      <c r="G11" s="10">
        <f>L11*200+M11*400+3200</f>
        <v>78800</v>
      </c>
      <c r="H11" s="10"/>
      <c r="I11" s="10"/>
      <c r="J11" s="10">
        <f t="shared" si="3"/>
        <v>15760</v>
      </c>
      <c r="K11" s="10">
        <f t="shared" si="1"/>
        <v>174315</v>
      </c>
      <c r="L11" s="5">
        <v>300</v>
      </c>
      <c r="M11" s="5">
        <v>39</v>
      </c>
      <c r="N11" s="8" t="s">
        <v>37</v>
      </c>
      <c r="P11" s="8" t="s">
        <v>38</v>
      </c>
      <c r="Q11" s="10">
        <v>18000</v>
      </c>
      <c r="R11" s="5" t="s">
        <v>39</v>
      </c>
    </row>
    <row r="12" spans="1:18" ht="14.5">
      <c r="A12" s="5">
        <v>10</v>
      </c>
      <c r="B12" s="5" t="s">
        <v>40</v>
      </c>
      <c r="C12" s="8" t="s">
        <v>41</v>
      </c>
      <c r="D12" s="13" t="s">
        <v>42</v>
      </c>
      <c r="E12" s="5" t="s">
        <v>43</v>
      </c>
      <c r="F12" s="7" t="s">
        <v>16</v>
      </c>
      <c r="G12" s="10">
        <f>L12*300*2+M12*1000*2</f>
        <v>361800</v>
      </c>
      <c r="H12" s="10"/>
      <c r="I12" s="10"/>
      <c r="J12" s="10">
        <f t="shared" si="3"/>
        <v>72360</v>
      </c>
      <c r="K12" s="10">
        <f t="shared" si="1"/>
        <v>463755</v>
      </c>
      <c r="L12" s="5">
        <v>393</v>
      </c>
      <c r="M12" s="5">
        <v>63</v>
      </c>
      <c r="N12" s="5"/>
      <c r="P12" s="8" t="s">
        <v>44</v>
      </c>
      <c r="Q12" s="10">
        <v>7315</v>
      </c>
      <c r="R12" s="5" t="s">
        <v>45</v>
      </c>
    </row>
    <row r="13" spans="1:18" ht="14.5">
      <c r="A13" s="5">
        <v>11</v>
      </c>
      <c r="B13" s="8" t="s">
        <v>46</v>
      </c>
      <c r="C13" s="8" t="s">
        <v>47</v>
      </c>
      <c r="D13" s="15"/>
      <c r="E13" s="15"/>
      <c r="F13" s="7" t="s">
        <v>16</v>
      </c>
      <c r="G13" s="15"/>
      <c r="H13" s="15"/>
      <c r="I13" s="16">
        <f>Q17</f>
        <v>82300</v>
      </c>
      <c r="J13" s="15"/>
      <c r="K13" s="10">
        <f t="shared" si="1"/>
        <v>381455</v>
      </c>
      <c r="L13" s="15"/>
      <c r="M13" s="15"/>
      <c r="N13" s="15" t="s">
        <v>48</v>
      </c>
      <c r="P13" s="8" t="s">
        <v>49</v>
      </c>
      <c r="Q13" s="10">
        <v>3366</v>
      </c>
      <c r="R13" s="8"/>
    </row>
    <row r="14" spans="1:18" ht="14.5">
      <c r="A14" s="5">
        <v>12</v>
      </c>
      <c r="B14" s="8" t="s">
        <v>12</v>
      </c>
      <c r="C14" s="8" t="s">
        <v>47</v>
      </c>
      <c r="D14" s="13"/>
      <c r="E14" s="5"/>
      <c r="F14" s="7" t="s">
        <v>16</v>
      </c>
      <c r="G14" s="10"/>
      <c r="H14" s="10"/>
      <c r="I14" s="10">
        <v>2988</v>
      </c>
      <c r="J14" s="10"/>
      <c r="K14" s="10">
        <f t="shared" si="1"/>
        <v>378467</v>
      </c>
      <c r="L14" s="5"/>
      <c r="M14" s="5"/>
      <c r="N14" s="5"/>
      <c r="P14" s="15" t="s">
        <v>50</v>
      </c>
      <c r="Q14" s="15">
        <v>10000</v>
      </c>
      <c r="R14" s="8" t="s">
        <v>51</v>
      </c>
    </row>
    <row r="15" spans="1:18" ht="14.5">
      <c r="A15" s="5">
        <v>13</v>
      </c>
      <c r="B15" s="8" t="s">
        <v>52</v>
      </c>
      <c r="C15" s="8" t="s">
        <v>47</v>
      </c>
      <c r="D15" s="13"/>
      <c r="E15" s="5"/>
      <c r="F15" s="7" t="s">
        <v>16</v>
      </c>
      <c r="G15" s="10"/>
      <c r="H15" s="10"/>
      <c r="I15" s="10">
        <v>67486</v>
      </c>
      <c r="J15" s="10"/>
      <c r="K15" s="10">
        <f t="shared" si="1"/>
        <v>310981</v>
      </c>
      <c r="L15" s="5"/>
      <c r="M15" s="5"/>
      <c r="N15" s="5"/>
      <c r="P15" s="8" t="s">
        <v>53</v>
      </c>
      <c r="Q15" s="15">
        <v>14960</v>
      </c>
      <c r="R15" s="8" t="s">
        <v>54</v>
      </c>
    </row>
    <row r="16" spans="1:18" ht="14.5">
      <c r="A16" s="5">
        <v>14</v>
      </c>
      <c r="B16" s="8" t="s">
        <v>55</v>
      </c>
      <c r="C16" s="8" t="s">
        <v>56</v>
      </c>
      <c r="D16" s="17" t="s">
        <v>57</v>
      </c>
      <c r="E16" s="5" t="s">
        <v>32</v>
      </c>
      <c r="F16" s="7" t="s">
        <v>16</v>
      </c>
      <c r="G16" s="10">
        <f>L16*100</f>
        <v>7000</v>
      </c>
      <c r="H16" s="10"/>
      <c r="I16" s="10"/>
      <c r="J16" s="10">
        <f t="shared" ref="J16:J22" si="4">G16*0.2</f>
        <v>1400</v>
      </c>
      <c r="K16" s="10">
        <f t="shared" si="1"/>
        <v>316581</v>
      </c>
      <c r="L16" s="5">
        <v>70</v>
      </c>
      <c r="M16" s="5"/>
      <c r="N16" s="5"/>
      <c r="P16" s="15" t="s">
        <v>58</v>
      </c>
      <c r="Q16" s="15">
        <v>5049</v>
      </c>
      <c r="R16" s="8"/>
    </row>
    <row r="17" spans="1:19" ht="14.5">
      <c r="A17" s="5">
        <v>15</v>
      </c>
      <c r="B17" s="8" t="s">
        <v>59</v>
      </c>
      <c r="C17" s="8"/>
      <c r="D17" s="17">
        <v>45158</v>
      </c>
      <c r="E17" s="8" t="s">
        <v>32</v>
      </c>
      <c r="F17" s="7" t="s">
        <v>16</v>
      </c>
      <c r="G17" s="10">
        <f>L17*100+M17*400</f>
        <v>5100</v>
      </c>
      <c r="H17" s="10"/>
      <c r="I17" s="10"/>
      <c r="J17" s="10">
        <f t="shared" si="4"/>
        <v>1020</v>
      </c>
      <c r="K17" s="10">
        <f t="shared" si="1"/>
        <v>320661</v>
      </c>
      <c r="L17" s="5">
        <v>51</v>
      </c>
      <c r="M17" s="5"/>
      <c r="N17" s="5"/>
      <c r="P17" s="18" t="s">
        <v>60</v>
      </c>
      <c r="Q17" s="19">
        <f>SUM(Q10:Q16)</f>
        <v>82300</v>
      </c>
      <c r="R17" s="15"/>
    </row>
    <row r="18" spans="1:19" ht="14.5">
      <c r="A18" s="5">
        <v>16</v>
      </c>
      <c r="B18" s="8" t="s">
        <v>61</v>
      </c>
      <c r="C18" s="8" t="s">
        <v>62</v>
      </c>
      <c r="D18" s="13" t="s">
        <v>63</v>
      </c>
      <c r="E18" s="5"/>
      <c r="F18" s="7" t="s">
        <v>16</v>
      </c>
      <c r="G18" s="10">
        <f>L18*100*2+M18*400*2</f>
        <v>24200</v>
      </c>
      <c r="H18" s="10"/>
      <c r="I18" s="10"/>
      <c r="J18" s="10">
        <f t="shared" si="4"/>
        <v>4840</v>
      </c>
      <c r="K18" s="10">
        <f t="shared" si="1"/>
        <v>340021</v>
      </c>
      <c r="L18" s="5">
        <v>41</v>
      </c>
      <c r="M18" s="5">
        <v>20</v>
      </c>
      <c r="N18" s="5"/>
    </row>
    <row r="19" spans="1:19" ht="14.5">
      <c r="A19" s="5">
        <v>17</v>
      </c>
      <c r="B19" s="8" t="s">
        <v>64</v>
      </c>
      <c r="C19" s="8" t="s">
        <v>65</v>
      </c>
      <c r="D19" s="9">
        <v>45186</v>
      </c>
      <c r="E19" s="5"/>
      <c r="F19" s="7" t="s">
        <v>16</v>
      </c>
      <c r="G19" s="10">
        <f>L19*100+M19*400+20000</f>
        <v>205800</v>
      </c>
      <c r="H19" s="10">
        <v>9000</v>
      </c>
      <c r="I19" s="10"/>
      <c r="J19" s="10">
        <f t="shared" si="4"/>
        <v>41160</v>
      </c>
      <c r="K19" s="10">
        <f t="shared" si="1"/>
        <v>513661</v>
      </c>
      <c r="L19" s="5">
        <v>1530</v>
      </c>
      <c r="M19" s="5">
        <v>82</v>
      </c>
      <c r="N19" s="5"/>
    </row>
    <row r="20" spans="1:19" ht="14.5">
      <c r="A20" s="5">
        <v>18</v>
      </c>
      <c r="B20" s="8" t="s">
        <v>66</v>
      </c>
      <c r="C20" s="8" t="s">
        <v>67</v>
      </c>
      <c r="D20" s="9">
        <v>45192</v>
      </c>
      <c r="E20" s="5" t="s">
        <v>15</v>
      </c>
      <c r="F20" s="7" t="s">
        <v>16</v>
      </c>
      <c r="G20" s="10">
        <f>L20*200+M20*400+1000</f>
        <v>138800</v>
      </c>
      <c r="H20" s="10"/>
      <c r="I20" s="10"/>
      <c r="J20" s="10">
        <f t="shared" si="4"/>
        <v>27760</v>
      </c>
      <c r="K20" s="10">
        <f t="shared" si="1"/>
        <v>624701</v>
      </c>
      <c r="L20" s="5">
        <v>541</v>
      </c>
      <c r="M20" s="5">
        <v>74</v>
      </c>
      <c r="N20" s="5"/>
    </row>
    <row r="21" spans="1:19" ht="14.5">
      <c r="A21" s="5">
        <v>19</v>
      </c>
      <c r="B21" s="20" t="s">
        <v>68</v>
      </c>
      <c r="C21" s="8" t="s">
        <v>69</v>
      </c>
      <c r="D21" s="9">
        <v>45213</v>
      </c>
      <c r="E21" s="5" t="s">
        <v>15</v>
      </c>
      <c r="F21" s="7" t="s">
        <v>16</v>
      </c>
      <c r="G21" s="10">
        <f>L21*200+M21*400+4*2000+1*4000</f>
        <v>127200</v>
      </c>
      <c r="H21" s="10"/>
      <c r="I21" s="10"/>
      <c r="J21" s="10">
        <f t="shared" si="4"/>
        <v>25440</v>
      </c>
      <c r="K21" s="10">
        <f t="shared" si="1"/>
        <v>726461</v>
      </c>
      <c r="L21" s="5">
        <v>450</v>
      </c>
      <c r="M21" s="5">
        <v>63</v>
      </c>
      <c r="N21" s="5"/>
      <c r="P21" s="2" t="s">
        <v>70</v>
      </c>
    </row>
    <row r="22" spans="1:19" ht="14.5">
      <c r="A22" s="5">
        <v>20</v>
      </c>
      <c r="B22" s="8" t="s">
        <v>71</v>
      </c>
      <c r="C22" s="8" t="s">
        <v>72</v>
      </c>
      <c r="D22" s="9" t="s">
        <v>73</v>
      </c>
      <c r="E22" s="5"/>
      <c r="F22" s="7" t="s">
        <v>16</v>
      </c>
      <c r="G22" s="10">
        <f>L22*100+M22*400+22000</f>
        <v>139400</v>
      </c>
      <c r="H22" s="10">
        <v>1000</v>
      </c>
      <c r="I22" s="10"/>
      <c r="J22" s="10">
        <f t="shared" si="4"/>
        <v>27880</v>
      </c>
      <c r="K22" s="10">
        <f t="shared" si="1"/>
        <v>838981</v>
      </c>
      <c r="L22" s="5">
        <v>518</v>
      </c>
      <c r="M22" s="5">
        <v>164</v>
      </c>
      <c r="N22" s="5"/>
      <c r="P22" s="21">
        <v>2020047500</v>
      </c>
      <c r="Q22" s="21" t="s">
        <v>74</v>
      </c>
      <c r="R22" s="21">
        <v>627</v>
      </c>
    </row>
    <row r="23" spans="1:19" ht="14.5">
      <c r="A23" s="5">
        <v>21</v>
      </c>
      <c r="B23" s="8" t="s">
        <v>75</v>
      </c>
      <c r="C23" s="8" t="s">
        <v>47</v>
      </c>
      <c r="D23" s="9">
        <v>45234</v>
      </c>
      <c r="E23" s="5"/>
      <c r="F23" s="7" t="s">
        <v>16</v>
      </c>
      <c r="G23" s="10">
        <v>3000</v>
      </c>
      <c r="H23" s="10"/>
      <c r="I23" s="10"/>
      <c r="J23" s="10"/>
      <c r="K23" s="10">
        <f t="shared" si="1"/>
        <v>841981</v>
      </c>
      <c r="L23" s="5"/>
      <c r="M23" s="5"/>
      <c r="N23" s="8" t="s">
        <v>76</v>
      </c>
      <c r="P23" s="22">
        <v>2018488787</v>
      </c>
      <c r="Q23" s="21" t="s">
        <v>77</v>
      </c>
      <c r="R23" s="21">
        <v>1265</v>
      </c>
    </row>
    <row r="24" spans="1:19" ht="14.5">
      <c r="A24" s="5">
        <v>22</v>
      </c>
      <c r="B24" s="5" t="s">
        <v>78</v>
      </c>
      <c r="C24" s="8" t="s">
        <v>79</v>
      </c>
      <c r="D24" s="9" t="s">
        <v>80</v>
      </c>
      <c r="E24" s="5"/>
      <c r="F24" s="7" t="s">
        <v>16</v>
      </c>
      <c r="G24" s="10">
        <f>L24*300*2+M24*1000*2+46800</f>
        <v>690800</v>
      </c>
      <c r="H24" s="10"/>
      <c r="I24" s="10"/>
      <c r="J24" s="10">
        <f t="shared" ref="J24:J27" si="5">G24*0.2</f>
        <v>138160</v>
      </c>
      <c r="K24" s="10">
        <f t="shared" si="1"/>
        <v>1394621</v>
      </c>
      <c r="L24" s="5">
        <v>800</v>
      </c>
      <c r="M24" s="5">
        <v>82</v>
      </c>
      <c r="N24" s="5"/>
      <c r="P24" s="21">
        <v>2021807612</v>
      </c>
      <c r="Q24" s="21" t="s">
        <v>81</v>
      </c>
      <c r="R24" s="21">
        <v>1265</v>
      </c>
    </row>
    <row r="25" spans="1:19" ht="14.5">
      <c r="A25" s="5">
        <v>24</v>
      </c>
      <c r="B25" s="8" t="s">
        <v>59</v>
      </c>
      <c r="C25" s="8" t="s">
        <v>82</v>
      </c>
      <c r="D25" s="9" t="s">
        <v>83</v>
      </c>
      <c r="E25" s="5"/>
      <c r="F25" s="7" t="s">
        <v>16</v>
      </c>
      <c r="G25" s="10">
        <f>L25*100</f>
        <v>20000</v>
      </c>
      <c r="H25" s="10"/>
      <c r="I25" s="10"/>
      <c r="J25" s="10">
        <f t="shared" si="5"/>
        <v>4000</v>
      </c>
      <c r="K25" s="10">
        <f t="shared" si="1"/>
        <v>1410621</v>
      </c>
      <c r="L25" s="5">
        <v>200</v>
      </c>
      <c r="M25" s="5"/>
      <c r="N25" s="5"/>
      <c r="P25" s="21">
        <v>2021946135</v>
      </c>
      <c r="R25" s="21">
        <v>1265</v>
      </c>
      <c r="S25" s="21"/>
    </row>
    <row r="26" spans="1:19" ht="14.5">
      <c r="A26" s="5">
        <v>25</v>
      </c>
      <c r="B26" s="8" t="s">
        <v>84</v>
      </c>
      <c r="C26" s="8" t="s">
        <v>14</v>
      </c>
      <c r="D26" s="9">
        <v>45253</v>
      </c>
      <c r="E26" s="5"/>
      <c r="F26" s="7" t="s">
        <v>16</v>
      </c>
      <c r="G26" s="10">
        <f>L26*200</f>
        <v>7000</v>
      </c>
      <c r="H26" s="10"/>
      <c r="I26" s="10"/>
      <c r="J26" s="10">
        <f t="shared" si="5"/>
        <v>1400</v>
      </c>
      <c r="K26" s="10">
        <f t="shared" si="1"/>
        <v>1416221</v>
      </c>
      <c r="L26" s="5">
        <v>35</v>
      </c>
      <c r="M26" s="5"/>
      <c r="N26" s="5"/>
      <c r="P26" s="21">
        <v>2058000266</v>
      </c>
      <c r="R26" s="21">
        <v>627</v>
      </c>
    </row>
    <row r="27" spans="1:19" ht="14.5">
      <c r="A27" s="5">
        <v>26</v>
      </c>
      <c r="B27" s="8" t="s">
        <v>85</v>
      </c>
      <c r="C27" s="8" t="s">
        <v>79</v>
      </c>
      <c r="D27" s="9">
        <v>45254</v>
      </c>
      <c r="E27" s="5"/>
      <c r="F27" s="7" t="s">
        <v>16</v>
      </c>
      <c r="G27" s="10">
        <f>L27*100+M27*400</f>
        <v>7000</v>
      </c>
      <c r="H27" s="10"/>
      <c r="I27" s="10"/>
      <c r="J27" s="10">
        <f t="shared" si="5"/>
        <v>1400</v>
      </c>
      <c r="K27" s="10">
        <f t="shared" si="1"/>
        <v>1421821</v>
      </c>
      <c r="L27" s="5">
        <v>50</v>
      </c>
      <c r="M27" s="5">
        <v>5</v>
      </c>
      <c r="N27" s="5"/>
    </row>
    <row r="28" spans="1:19" ht="14.5">
      <c r="A28" s="5">
        <v>27</v>
      </c>
      <c r="B28" s="8" t="s">
        <v>86</v>
      </c>
      <c r="C28" s="8" t="s">
        <v>87</v>
      </c>
      <c r="D28" s="9">
        <v>45264</v>
      </c>
      <c r="E28" s="5"/>
      <c r="F28" s="7" t="s">
        <v>16</v>
      </c>
      <c r="G28" s="10"/>
      <c r="H28" s="10"/>
      <c r="I28" s="10">
        <v>2180000</v>
      </c>
      <c r="J28" s="10"/>
      <c r="K28" s="10">
        <f t="shared" si="1"/>
        <v>-758179</v>
      </c>
      <c r="L28" s="5"/>
      <c r="M28" s="5"/>
      <c r="N28" s="5" t="s">
        <v>88</v>
      </c>
    </row>
    <row r="29" spans="1:19" ht="14.5">
      <c r="A29" s="5">
        <v>28</v>
      </c>
      <c r="B29" s="8" t="s">
        <v>89</v>
      </c>
      <c r="C29" s="8" t="s">
        <v>90</v>
      </c>
      <c r="D29" s="9">
        <v>45270</v>
      </c>
      <c r="E29" s="5"/>
      <c r="F29" s="7" t="s">
        <v>16</v>
      </c>
      <c r="G29" s="10"/>
      <c r="H29" s="10"/>
      <c r="I29" s="10">
        <v>3500</v>
      </c>
      <c r="J29" s="10"/>
      <c r="K29" s="10">
        <f t="shared" si="1"/>
        <v>-761679</v>
      </c>
      <c r="L29" s="5"/>
      <c r="M29" s="5"/>
      <c r="N29" s="5"/>
    </row>
    <row r="30" spans="1:19" ht="14.5">
      <c r="A30" s="5">
        <v>29</v>
      </c>
      <c r="B30" s="8" t="s">
        <v>91</v>
      </c>
      <c r="C30" s="8" t="s">
        <v>14</v>
      </c>
      <c r="D30" s="9">
        <v>45283</v>
      </c>
      <c r="E30" s="5" t="s">
        <v>15</v>
      </c>
      <c r="F30" s="7" t="s">
        <v>16</v>
      </c>
      <c r="G30" s="10">
        <f>L30*200+M30*400+5600</f>
        <v>20600</v>
      </c>
      <c r="H30" s="10"/>
      <c r="I30" s="10"/>
      <c r="J30" s="10">
        <f t="shared" ref="J30:J34" si="6">G30*0.2</f>
        <v>4120</v>
      </c>
      <c r="K30" s="10">
        <f t="shared" si="1"/>
        <v>-745199</v>
      </c>
      <c r="L30" s="5">
        <v>75</v>
      </c>
      <c r="M30" s="5"/>
      <c r="N30" s="8" t="s">
        <v>92</v>
      </c>
    </row>
    <row r="31" spans="1:19" ht="14.5">
      <c r="A31" s="5">
        <v>30</v>
      </c>
      <c r="B31" s="8" t="s">
        <v>93</v>
      </c>
      <c r="C31" s="8" t="s">
        <v>94</v>
      </c>
      <c r="D31" s="9">
        <v>44933</v>
      </c>
      <c r="E31" s="5" t="s">
        <v>15</v>
      </c>
      <c r="F31" s="7" t="s">
        <v>16</v>
      </c>
      <c r="G31" s="10">
        <f>L31*200+M31*400+22000</f>
        <v>92000</v>
      </c>
      <c r="H31" s="10"/>
      <c r="I31" s="10"/>
      <c r="J31" s="10">
        <f t="shared" si="6"/>
        <v>18400</v>
      </c>
      <c r="K31" s="10">
        <f t="shared" si="1"/>
        <v>-671599</v>
      </c>
      <c r="L31" s="5">
        <v>350</v>
      </c>
      <c r="M31" s="5"/>
      <c r="N31" s="5"/>
    </row>
    <row r="32" spans="1:19" ht="14.5">
      <c r="A32" s="5">
        <v>31</v>
      </c>
      <c r="B32" s="8" t="s">
        <v>95</v>
      </c>
      <c r="C32" s="8" t="s">
        <v>96</v>
      </c>
      <c r="D32" s="9">
        <v>44939</v>
      </c>
      <c r="E32" s="5"/>
      <c r="F32" s="7" t="s">
        <v>16</v>
      </c>
      <c r="G32" s="10">
        <f>(L32*200+M32*400)*0.5</f>
        <v>18100</v>
      </c>
      <c r="H32" s="10"/>
      <c r="I32" s="10"/>
      <c r="J32" s="10">
        <f t="shared" si="6"/>
        <v>3620</v>
      </c>
      <c r="K32" s="10">
        <f t="shared" si="1"/>
        <v>-657119</v>
      </c>
      <c r="L32" s="5">
        <v>115</v>
      </c>
      <c r="M32" s="5">
        <v>33</v>
      </c>
      <c r="N32" s="8" t="s">
        <v>97</v>
      </c>
    </row>
    <row r="33" spans="1:15" ht="14.5">
      <c r="A33" s="5">
        <v>32</v>
      </c>
      <c r="B33" s="8" t="s">
        <v>98</v>
      </c>
      <c r="C33" s="8" t="s">
        <v>96</v>
      </c>
      <c r="D33" s="9">
        <v>44940</v>
      </c>
      <c r="E33" s="5" t="s">
        <v>15</v>
      </c>
      <c r="F33" s="7" t="s">
        <v>16</v>
      </c>
      <c r="G33" s="10">
        <f>L33*200+M33*400</f>
        <v>18400</v>
      </c>
      <c r="H33" s="10"/>
      <c r="I33" s="10"/>
      <c r="J33" s="10">
        <f t="shared" si="6"/>
        <v>3680</v>
      </c>
      <c r="K33" s="10">
        <f t="shared" si="1"/>
        <v>-642399</v>
      </c>
      <c r="L33" s="5">
        <v>34</v>
      </c>
      <c r="M33" s="5">
        <v>29</v>
      </c>
      <c r="N33" s="8"/>
    </row>
    <row r="34" spans="1:15" ht="14.5">
      <c r="A34" s="5">
        <v>33</v>
      </c>
      <c r="B34" s="15" t="s">
        <v>99</v>
      </c>
      <c r="C34" s="8" t="s">
        <v>100</v>
      </c>
      <c r="D34" s="9">
        <v>44953</v>
      </c>
      <c r="E34" s="15" t="s">
        <v>15</v>
      </c>
      <c r="F34" s="7" t="s">
        <v>16</v>
      </c>
      <c r="G34" s="10">
        <f>L34*200+M34*400+2000</f>
        <v>83200</v>
      </c>
      <c r="H34" s="15"/>
      <c r="I34" s="15"/>
      <c r="J34" s="10">
        <f t="shared" si="6"/>
        <v>16640</v>
      </c>
      <c r="K34" s="10">
        <f t="shared" si="1"/>
        <v>-575839</v>
      </c>
      <c r="L34" s="15">
        <v>300</v>
      </c>
      <c r="M34" s="15">
        <v>53</v>
      </c>
      <c r="N34" s="15"/>
    </row>
    <row r="35" spans="1:15" ht="14.5">
      <c r="A35" s="5">
        <v>34</v>
      </c>
      <c r="B35" s="8" t="s">
        <v>101</v>
      </c>
      <c r="C35" s="8" t="s">
        <v>87</v>
      </c>
      <c r="D35" s="9">
        <v>45334</v>
      </c>
      <c r="E35" s="15"/>
      <c r="F35" s="7" t="s">
        <v>16</v>
      </c>
      <c r="G35" s="10"/>
      <c r="H35" s="15"/>
      <c r="I35" s="10">
        <v>270600</v>
      </c>
      <c r="J35" s="10"/>
      <c r="K35" s="10">
        <f t="shared" si="1"/>
        <v>-846439</v>
      </c>
      <c r="L35" s="15"/>
      <c r="M35" s="15"/>
      <c r="N35" s="8" t="s">
        <v>102</v>
      </c>
    </row>
    <row r="36" spans="1:15" ht="14.5">
      <c r="A36" s="5">
        <v>35</v>
      </c>
      <c r="B36" s="8" t="s">
        <v>103</v>
      </c>
      <c r="C36" s="8" t="s">
        <v>104</v>
      </c>
      <c r="D36" s="9">
        <v>44961</v>
      </c>
      <c r="E36" s="15" t="s">
        <v>15</v>
      </c>
      <c r="F36" s="7" t="s">
        <v>16</v>
      </c>
      <c r="G36" s="10">
        <v>210600</v>
      </c>
      <c r="H36" s="15"/>
      <c r="I36" s="15"/>
      <c r="J36" s="10">
        <f t="shared" ref="J36:J44" si="7">G36*0.2</f>
        <v>42120</v>
      </c>
      <c r="K36" s="10">
        <f t="shared" si="1"/>
        <v>-677959</v>
      </c>
      <c r="L36" s="15">
        <v>550</v>
      </c>
      <c r="M36" s="15">
        <v>94</v>
      </c>
      <c r="N36" s="15"/>
    </row>
    <row r="37" spans="1:15" ht="14.5">
      <c r="A37" s="5">
        <v>36</v>
      </c>
      <c r="B37" s="15" t="s">
        <v>105</v>
      </c>
      <c r="C37" s="8" t="s">
        <v>106</v>
      </c>
      <c r="D37" s="9">
        <v>44961</v>
      </c>
      <c r="E37" s="15"/>
      <c r="F37" s="7" t="s">
        <v>16</v>
      </c>
      <c r="G37" s="10">
        <f>L37*300+M37*400</f>
        <v>158600</v>
      </c>
      <c r="H37" s="15">
        <f>6*7500</f>
        <v>45000</v>
      </c>
      <c r="I37" s="15"/>
      <c r="J37" s="10">
        <f t="shared" si="7"/>
        <v>31720</v>
      </c>
      <c r="K37" s="10">
        <f t="shared" si="1"/>
        <v>-506079</v>
      </c>
      <c r="L37" s="15">
        <v>510</v>
      </c>
      <c r="M37" s="15">
        <v>14</v>
      </c>
      <c r="N37" s="15"/>
    </row>
    <row r="38" spans="1:15" ht="14.5">
      <c r="A38" s="5">
        <v>38</v>
      </c>
      <c r="B38" s="8" t="s">
        <v>107</v>
      </c>
      <c r="C38" s="8" t="s">
        <v>108</v>
      </c>
      <c r="D38" s="9">
        <v>45347</v>
      </c>
      <c r="E38" s="15"/>
      <c r="F38" s="7" t="s">
        <v>16</v>
      </c>
      <c r="G38" s="10">
        <f>L38*100+M38*400</f>
        <v>0</v>
      </c>
      <c r="H38" s="15"/>
      <c r="I38" s="15"/>
      <c r="J38" s="10">
        <f t="shared" si="7"/>
        <v>0</v>
      </c>
      <c r="K38" s="10">
        <f t="shared" si="1"/>
        <v>-506079</v>
      </c>
      <c r="L38" s="15">
        <v>0</v>
      </c>
      <c r="M38" s="15">
        <v>0</v>
      </c>
      <c r="N38" s="15"/>
    </row>
    <row r="39" spans="1:15" ht="14.5">
      <c r="A39" s="5">
        <v>39</v>
      </c>
      <c r="B39" s="8" t="s">
        <v>109</v>
      </c>
      <c r="C39" s="8" t="s">
        <v>110</v>
      </c>
      <c r="D39" s="9" t="s">
        <v>111</v>
      </c>
      <c r="E39" s="8" t="s">
        <v>112</v>
      </c>
      <c r="F39" s="7" t="s">
        <v>16</v>
      </c>
      <c r="G39" s="10">
        <f>L39*100</f>
        <v>1000</v>
      </c>
      <c r="H39" s="15"/>
      <c r="I39" s="15"/>
      <c r="J39" s="10">
        <f t="shared" si="7"/>
        <v>200</v>
      </c>
      <c r="K39" s="10">
        <f t="shared" si="1"/>
        <v>-505279</v>
      </c>
      <c r="L39" s="15">
        <v>10</v>
      </c>
      <c r="M39" s="15"/>
      <c r="N39" s="15"/>
    </row>
    <row r="40" spans="1:15" ht="14.5">
      <c r="A40" s="5">
        <v>40</v>
      </c>
      <c r="B40" s="8" t="s">
        <v>113</v>
      </c>
      <c r="C40" s="8" t="s">
        <v>114</v>
      </c>
      <c r="D40" s="9">
        <v>45354</v>
      </c>
      <c r="E40" s="8" t="s">
        <v>15</v>
      </c>
      <c r="F40" s="7" t="s">
        <v>16</v>
      </c>
      <c r="G40" s="10">
        <f>L40*200+M40*400</f>
        <v>10000</v>
      </c>
      <c r="H40" s="15"/>
      <c r="I40" s="15"/>
      <c r="J40" s="10">
        <f t="shared" si="7"/>
        <v>2000</v>
      </c>
      <c r="K40" s="10">
        <f t="shared" si="1"/>
        <v>-497279</v>
      </c>
      <c r="L40" s="15">
        <v>20</v>
      </c>
      <c r="M40" s="15">
        <v>15</v>
      </c>
      <c r="N40" s="15"/>
    </row>
    <row r="41" spans="1:15" ht="14.5">
      <c r="A41" s="5">
        <v>41</v>
      </c>
      <c r="B41" s="8" t="s">
        <v>13</v>
      </c>
      <c r="C41" s="8" t="s">
        <v>14</v>
      </c>
      <c r="D41" s="9">
        <v>45359</v>
      </c>
      <c r="E41" s="15" t="s">
        <v>15</v>
      </c>
      <c r="F41" s="7" t="s">
        <v>16</v>
      </c>
      <c r="G41" s="10">
        <f>L41*200</f>
        <v>5000</v>
      </c>
      <c r="H41" s="15"/>
      <c r="I41" s="15"/>
      <c r="J41" s="10">
        <f t="shared" si="7"/>
        <v>1000</v>
      </c>
      <c r="K41" s="10">
        <f t="shared" si="1"/>
        <v>-493279</v>
      </c>
      <c r="L41" s="15">
        <v>25</v>
      </c>
      <c r="M41" s="15"/>
      <c r="N41" s="15"/>
    </row>
    <row r="42" spans="1:15" ht="14.5">
      <c r="A42" s="5">
        <v>42</v>
      </c>
      <c r="B42" s="15" t="s">
        <v>115</v>
      </c>
      <c r="C42" s="8" t="s">
        <v>116</v>
      </c>
      <c r="D42" s="9" t="s">
        <v>117</v>
      </c>
      <c r="E42" s="15" t="s">
        <v>15</v>
      </c>
      <c r="F42" s="7" t="s">
        <v>16</v>
      </c>
      <c r="G42" s="10">
        <f>L42*200+M42*400</f>
        <v>96600</v>
      </c>
      <c r="H42" s="15"/>
      <c r="I42" s="15"/>
      <c r="J42" s="10">
        <f t="shared" si="7"/>
        <v>19320</v>
      </c>
      <c r="K42" s="10">
        <f t="shared" si="1"/>
        <v>-415999</v>
      </c>
      <c r="L42" s="15">
        <v>133</v>
      </c>
      <c r="M42" s="15">
        <v>175</v>
      </c>
      <c r="N42" s="15"/>
    </row>
    <row r="43" spans="1:15" ht="14.5">
      <c r="A43" s="5">
        <v>43</v>
      </c>
      <c r="B43" s="8" t="s">
        <v>118</v>
      </c>
      <c r="C43" s="8" t="s">
        <v>119</v>
      </c>
      <c r="D43" s="23" t="s">
        <v>120</v>
      </c>
      <c r="E43" s="15"/>
      <c r="F43" s="7" t="s">
        <v>16</v>
      </c>
      <c r="G43" s="10">
        <v>6000</v>
      </c>
      <c r="H43" s="15"/>
      <c r="I43" s="15"/>
      <c r="J43" s="10">
        <f t="shared" si="7"/>
        <v>1200</v>
      </c>
      <c r="K43" s="10">
        <f t="shared" si="1"/>
        <v>-411199</v>
      </c>
      <c r="L43" s="15"/>
      <c r="M43" s="15"/>
      <c r="N43" s="8" t="s">
        <v>121</v>
      </c>
    </row>
    <row r="44" spans="1:15" ht="14.5">
      <c r="A44" s="5">
        <v>44</v>
      </c>
      <c r="B44" s="20" t="s">
        <v>122</v>
      </c>
      <c r="C44" s="8" t="s">
        <v>123</v>
      </c>
      <c r="D44" s="9">
        <v>45015</v>
      </c>
      <c r="E44" s="15" t="s">
        <v>15</v>
      </c>
      <c r="F44" s="7" t="s">
        <v>16</v>
      </c>
      <c r="G44" s="10">
        <f>L44*200</f>
        <v>7400</v>
      </c>
      <c r="H44" s="15"/>
      <c r="I44" s="15"/>
      <c r="J44" s="10">
        <f t="shared" si="7"/>
        <v>1480</v>
      </c>
      <c r="K44" s="10">
        <f t="shared" si="1"/>
        <v>-405279</v>
      </c>
      <c r="L44" s="15">
        <v>37</v>
      </c>
      <c r="M44" s="15"/>
      <c r="N44" s="15"/>
    </row>
    <row r="45" spans="1:15" ht="14.5">
      <c r="A45" s="28"/>
      <c r="B45" s="29" t="s">
        <v>60</v>
      </c>
      <c r="C45" s="28"/>
      <c r="D45" s="30"/>
      <c r="E45" s="28"/>
      <c r="F45" s="30"/>
      <c r="G45" s="31">
        <f>SUM(G4:G44)</f>
        <v>2715100</v>
      </c>
      <c r="H45" s="31">
        <f t="shared" ref="H45:I45" si="8">SUM(H4:H37)</f>
        <v>55000</v>
      </c>
      <c r="I45" s="31">
        <f t="shared" si="8"/>
        <v>2632959</v>
      </c>
      <c r="J45" s="31">
        <f>SUM(J4:J44)</f>
        <v>542420</v>
      </c>
      <c r="K45" s="31">
        <f>K44</f>
        <v>-405279</v>
      </c>
      <c r="L45" s="28"/>
      <c r="M45" s="28"/>
      <c r="N45" s="31"/>
    </row>
    <row r="46" spans="1:15" ht="14.5">
      <c r="D46" s="26"/>
      <c r="F46" s="26"/>
    </row>
    <row r="47" spans="1:15" ht="14.5">
      <c r="D47" s="26"/>
      <c r="F47" s="26"/>
    </row>
    <row r="48" spans="1:15" ht="14.5">
      <c r="D48" s="26"/>
      <c r="F48" s="26"/>
      <c r="O48" s="28"/>
    </row>
    <row r="49" spans="4:18" ht="14.5">
      <c r="D49" s="26"/>
      <c r="F49" s="26"/>
    </row>
    <row r="50" spans="4:18" ht="14.5">
      <c r="D50" s="26"/>
      <c r="F50" s="26"/>
      <c r="P50" s="28"/>
      <c r="Q50" s="28"/>
      <c r="R50" s="28"/>
    </row>
    <row r="51" spans="4:18" ht="14.5">
      <c r="D51" s="26"/>
      <c r="F51" s="26"/>
    </row>
    <row r="52" spans="4:18" ht="14.5">
      <c r="D52" s="26"/>
      <c r="F52" s="26"/>
    </row>
    <row r="53" spans="4:18" ht="14.5">
      <c r="D53" s="26"/>
      <c r="F53" s="26"/>
    </row>
    <row r="54" spans="4:18" ht="14.5">
      <c r="D54" s="26"/>
      <c r="F54" s="26"/>
    </row>
    <row r="55" spans="4:18" ht="14.5">
      <c r="D55" s="26"/>
      <c r="F55" s="26"/>
    </row>
    <row r="56" spans="4:18" ht="14.5">
      <c r="D56" s="26"/>
      <c r="F56" s="26"/>
    </row>
    <row r="57" spans="4:18" ht="14.5">
      <c r="D57" s="26"/>
      <c r="F57" s="26"/>
    </row>
    <row r="58" spans="4:18" ht="14.5">
      <c r="D58" s="26"/>
      <c r="F58" s="26"/>
    </row>
    <row r="59" spans="4:18" ht="14.5">
      <c r="D59" s="26"/>
      <c r="F59" s="26"/>
    </row>
    <row r="60" spans="4:18" ht="14.5">
      <c r="D60" s="26"/>
      <c r="F60" s="26"/>
    </row>
    <row r="61" spans="4:18" ht="14.5">
      <c r="D61" s="26"/>
      <c r="F61" s="26"/>
    </row>
    <row r="62" spans="4:18" ht="14.5">
      <c r="D62" s="26"/>
      <c r="F62" s="26"/>
    </row>
    <row r="63" spans="4:18" ht="14.5">
      <c r="D63" s="26"/>
      <c r="F63" s="26"/>
    </row>
    <row r="64" spans="4:18" ht="14.5">
      <c r="D64" s="26"/>
      <c r="F64" s="26"/>
    </row>
    <row r="65" spans="4:6" ht="14.5">
      <c r="D65" s="26"/>
      <c r="F65" s="26"/>
    </row>
    <row r="66" spans="4:6" ht="14.5">
      <c r="D66" s="26"/>
      <c r="F66" s="26"/>
    </row>
    <row r="67" spans="4:6" ht="14.5">
      <c r="D67" s="26"/>
      <c r="F67" s="26"/>
    </row>
    <row r="68" spans="4:6" ht="14.5">
      <c r="D68" s="26"/>
      <c r="F68" s="26"/>
    </row>
    <row r="69" spans="4:6" ht="14.5">
      <c r="D69" s="26"/>
      <c r="F69" s="26"/>
    </row>
    <row r="70" spans="4:6" ht="14.5">
      <c r="D70" s="26"/>
      <c r="F70" s="26"/>
    </row>
    <row r="71" spans="4:6" ht="14.5">
      <c r="D71" s="26"/>
      <c r="F71" s="26"/>
    </row>
    <row r="72" spans="4:6" ht="14.5">
      <c r="D72" s="26"/>
      <c r="F72" s="26"/>
    </row>
    <row r="73" spans="4:6" ht="14.5">
      <c r="D73" s="26"/>
      <c r="F73" s="26"/>
    </row>
    <row r="74" spans="4:6" ht="14.5">
      <c r="D74" s="26"/>
      <c r="F74" s="26"/>
    </row>
    <row r="75" spans="4:6" ht="14.5">
      <c r="D75" s="26"/>
      <c r="F75" s="26"/>
    </row>
    <row r="76" spans="4:6" ht="14.5">
      <c r="D76" s="26"/>
      <c r="F76" s="26"/>
    </row>
    <row r="77" spans="4:6" ht="14.5">
      <c r="D77" s="26"/>
      <c r="F77" s="26"/>
    </row>
    <row r="78" spans="4:6" ht="14.5">
      <c r="D78" s="26"/>
      <c r="F78" s="26"/>
    </row>
    <row r="79" spans="4:6" ht="14.5">
      <c r="D79" s="26"/>
      <c r="F79" s="26"/>
    </row>
    <row r="80" spans="4:6" ht="14.5">
      <c r="D80" s="26"/>
      <c r="F80" s="26"/>
    </row>
    <row r="81" spans="4:6" ht="14.5">
      <c r="D81" s="26"/>
      <c r="F81" s="26"/>
    </row>
    <row r="82" spans="4:6" ht="14.5">
      <c r="D82" s="26"/>
      <c r="F82" s="26"/>
    </row>
    <row r="83" spans="4:6" ht="14.5">
      <c r="D83" s="26"/>
      <c r="F83" s="26"/>
    </row>
    <row r="84" spans="4:6" ht="14.5">
      <c r="D84" s="26"/>
      <c r="F84" s="26"/>
    </row>
    <row r="85" spans="4:6" ht="14.5">
      <c r="D85" s="26"/>
      <c r="F85" s="26"/>
    </row>
    <row r="86" spans="4:6" ht="14.5">
      <c r="D86" s="26"/>
      <c r="F86" s="26"/>
    </row>
    <row r="87" spans="4:6" ht="14.5">
      <c r="D87" s="26"/>
      <c r="F87" s="26"/>
    </row>
    <row r="88" spans="4:6" ht="14.5">
      <c r="D88" s="26"/>
      <c r="F88" s="26"/>
    </row>
    <row r="89" spans="4:6" ht="14.5">
      <c r="D89" s="26"/>
      <c r="F89" s="26"/>
    </row>
    <row r="90" spans="4:6" ht="14.5">
      <c r="D90" s="26"/>
      <c r="F90" s="26"/>
    </row>
    <row r="91" spans="4:6" ht="14.5">
      <c r="D91" s="26"/>
      <c r="F91" s="26"/>
    </row>
    <row r="92" spans="4:6" ht="14.5">
      <c r="D92" s="26"/>
      <c r="F92" s="26"/>
    </row>
    <row r="93" spans="4:6" ht="14.5">
      <c r="D93" s="26"/>
      <c r="F93" s="26"/>
    </row>
    <row r="94" spans="4:6" ht="14.5">
      <c r="D94" s="26"/>
      <c r="F94" s="26"/>
    </row>
    <row r="95" spans="4:6" ht="14.5">
      <c r="D95" s="26"/>
      <c r="F95" s="26"/>
    </row>
    <row r="96" spans="4:6" ht="14.5">
      <c r="D96" s="26"/>
      <c r="F96" s="26"/>
    </row>
    <row r="97" spans="4:6" ht="14.5">
      <c r="D97" s="26"/>
      <c r="F97" s="26"/>
    </row>
    <row r="98" spans="4:6" ht="14.5">
      <c r="D98" s="26"/>
      <c r="F98" s="26"/>
    </row>
    <row r="99" spans="4:6" ht="14.5">
      <c r="D99" s="26"/>
      <c r="F99" s="26"/>
    </row>
    <row r="100" spans="4:6" ht="14.5">
      <c r="D100" s="26"/>
      <c r="F100" s="26"/>
    </row>
    <row r="101" spans="4:6" ht="14.5">
      <c r="D101" s="26"/>
      <c r="F101" s="26"/>
    </row>
    <row r="102" spans="4:6" ht="14.5">
      <c r="D102" s="26"/>
      <c r="F102" s="26"/>
    </row>
    <row r="103" spans="4:6" ht="14.5">
      <c r="D103" s="26"/>
      <c r="F103" s="26"/>
    </row>
    <row r="104" spans="4:6" ht="14.5">
      <c r="D104" s="26"/>
      <c r="F104" s="26"/>
    </row>
    <row r="105" spans="4:6" ht="14.5">
      <c r="D105" s="26"/>
      <c r="F105" s="26"/>
    </row>
    <row r="106" spans="4:6" ht="14.5">
      <c r="D106" s="26"/>
      <c r="F106" s="26"/>
    </row>
    <row r="107" spans="4:6" ht="14.5">
      <c r="D107" s="26"/>
      <c r="F107" s="26"/>
    </row>
    <row r="108" spans="4:6" ht="14.5">
      <c r="D108" s="26"/>
      <c r="F108" s="26"/>
    </row>
    <row r="109" spans="4:6" ht="14.5">
      <c r="D109" s="26"/>
      <c r="F109" s="26"/>
    </row>
    <row r="110" spans="4:6" ht="14.5">
      <c r="D110" s="26"/>
      <c r="F110" s="26"/>
    </row>
    <row r="111" spans="4:6" ht="14.5">
      <c r="D111" s="26"/>
      <c r="F111" s="26"/>
    </row>
    <row r="112" spans="4:6" ht="14.5">
      <c r="D112" s="26"/>
      <c r="F112" s="26"/>
    </row>
    <row r="113" spans="4:6" ht="14.5">
      <c r="D113" s="26"/>
      <c r="F113" s="26"/>
    </row>
    <row r="114" spans="4:6" ht="14.5">
      <c r="D114" s="26"/>
      <c r="F114" s="26"/>
    </row>
    <row r="115" spans="4:6" ht="14.5">
      <c r="D115" s="26"/>
      <c r="F115" s="26"/>
    </row>
    <row r="116" spans="4:6" ht="14.5">
      <c r="D116" s="26"/>
      <c r="F116" s="26"/>
    </row>
    <row r="117" spans="4:6" ht="14.5">
      <c r="D117" s="26"/>
      <c r="F117" s="26"/>
    </row>
    <row r="118" spans="4:6" ht="14.5">
      <c r="D118" s="26"/>
      <c r="F118" s="26"/>
    </row>
    <row r="119" spans="4:6" ht="14.5">
      <c r="D119" s="26"/>
      <c r="F119" s="26"/>
    </row>
    <row r="120" spans="4:6" ht="14.5">
      <c r="D120" s="26"/>
      <c r="F120" s="26"/>
    </row>
    <row r="121" spans="4:6" ht="14.5">
      <c r="D121" s="26"/>
      <c r="F121" s="26"/>
    </row>
    <row r="122" spans="4:6" ht="14.5">
      <c r="D122" s="26"/>
      <c r="F122" s="26"/>
    </row>
    <row r="123" spans="4:6" ht="14.5">
      <c r="D123" s="26"/>
      <c r="F123" s="26"/>
    </row>
    <row r="124" spans="4:6" ht="14.5">
      <c r="D124" s="26"/>
      <c r="F124" s="26"/>
    </row>
    <row r="125" spans="4:6" ht="14.5">
      <c r="D125" s="26"/>
      <c r="F125" s="26"/>
    </row>
    <row r="126" spans="4:6" ht="14.5">
      <c r="D126" s="26"/>
      <c r="F126" s="26"/>
    </row>
    <row r="127" spans="4:6" ht="14.5">
      <c r="D127" s="26"/>
      <c r="F127" s="26"/>
    </row>
    <row r="128" spans="4:6" ht="14.5">
      <c r="D128" s="26"/>
      <c r="F128" s="26"/>
    </row>
    <row r="129" spans="4:6" ht="14.5">
      <c r="D129" s="26"/>
      <c r="F129" s="26"/>
    </row>
    <row r="130" spans="4:6" ht="14.5">
      <c r="D130" s="26"/>
      <c r="F130" s="26"/>
    </row>
    <row r="131" spans="4:6" ht="14.5">
      <c r="D131" s="26"/>
      <c r="F131" s="26"/>
    </row>
    <row r="132" spans="4:6" ht="14.5">
      <c r="D132" s="26"/>
      <c r="F132" s="26"/>
    </row>
    <row r="133" spans="4:6" ht="14.5">
      <c r="D133" s="26"/>
      <c r="F133" s="26"/>
    </row>
    <row r="134" spans="4:6" ht="14.5">
      <c r="D134" s="26"/>
      <c r="F134" s="26"/>
    </row>
    <row r="135" spans="4:6" ht="14.5">
      <c r="D135" s="26"/>
      <c r="F135" s="26"/>
    </row>
    <row r="136" spans="4:6" ht="14.5">
      <c r="D136" s="26"/>
      <c r="F136" s="26"/>
    </row>
    <row r="137" spans="4:6" ht="14.5">
      <c r="D137" s="26"/>
      <c r="F137" s="26"/>
    </row>
    <row r="138" spans="4:6" ht="14.5">
      <c r="D138" s="26"/>
      <c r="F138" s="26"/>
    </row>
    <row r="139" spans="4:6" ht="14.5">
      <c r="D139" s="26"/>
      <c r="F139" s="26"/>
    </row>
    <row r="140" spans="4:6" ht="14.5">
      <c r="D140" s="26"/>
      <c r="F140" s="26"/>
    </row>
    <row r="141" spans="4:6" ht="14.5">
      <c r="D141" s="26"/>
      <c r="F141" s="26"/>
    </row>
    <row r="142" spans="4:6" ht="14.5">
      <c r="D142" s="26"/>
      <c r="F142" s="26"/>
    </row>
    <row r="143" spans="4:6" ht="14.5">
      <c r="D143" s="26"/>
      <c r="F143" s="26"/>
    </row>
    <row r="144" spans="4:6" ht="14.5">
      <c r="D144" s="26"/>
      <c r="F144" s="26"/>
    </row>
    <row r="145" spans="4:6" ht="14.5">
      <c r="D145" s="26"/>
      <c r="F145" s="26"/>
    </row>
    <row r="146" spans="4:6" ht="14.5">
      <c r="D146" s="26"/>
      <c r="F146" s="26"/>
    </row>
    <row r="147" spans="4:6" ht="14.5">
      <c r="D147" s="26"/>
      <c r="F147" s="26"/>
    </row>
    <row r="148" spans="4:6" ht="14.5">
      <c r="D148" s="26"/>
      <c r="F148" s="26"/>
    </row>
    <row r="149" spans="4:6" ht="14.5">
      <c r="D149" s="26"/>
      <c r="F149" s="26"/>
    </row>
    <row r="150" spans="4:6" ht="14.5">
      <c r="D150" s="26"/>
      <c r="F150" s="26"/>
    </row>
    <row r="151" spans="4:6" ht="14.5">
      <c r="D151" s="26"/>
      <c r="F151" s="26"/>
    </row>
    <row r="152" spans="4:6" ht="14.5">
      <c r="D152" s="26"/>
      <c r="F152" s="26"/>
    </row>
    <row r="153" spans="4:6" ht="14.5">
      <c r="D153" s="26"/>
      <c r="F153" s="26"/>
    </row>
    <row r="154" spans="4:6" ht="14.5">
      <c r="D154" s="26"/>
      <c r="F154" s="26"/>
    </row>
    <row r="155" spans="4:6" ht="14.5">
      <c r="D155" s="26"/>
      <c r="F155" s="26"/>
    </row>
    <row r="156" spans="4:6" ht="14.5">
      <c r="D156" s="26"/>
      <c r="F156" s="26"/>
    </row>
    <row r="157" spans="4:6" ht="14.5">
      <c r="D157" s="26"/>
      <c r="F157" s="26"/>
    </row>
    <row r="158" spans="4:6" ht="14.5">
      <c r="D158" s="26"/>
      <c r="F158" s="26"/>
    </row>
    <row r="159" spans="4:6" ht="14.5">
      <c r="D159" s="26"/>
      <c r="F159" s="26"/>
    </row>
    <row r="160" spans="4:6" ht="14.5">
      <c r="D160" s="26"/>
      <c r="F160" s="26"/>
    </row>
    <row r="161" spans="4:6" ht="14.5">
      <c r="D161" s="26"/>
      <c r="F161" s="26"/>
    </row>
    <row r="162" spans="4:6" ht="14.5">
      <c r="D162" s="26"/>
      <c r="F162" s="26"/>
    </row>
    <row r="163" spans="4:6" ht="14.5">
      <c r="D163" s="26"/>
      <c r="F163" s="26"/>
    </row>
    <row r="164" spans="4:6" ht="14.5">
      <c r="D164" s="26"/>
      <c r="F164" s="26"/>
    </row>
    <row r="165" spans="4:6" ht="14.5">
      <c r="D165" s="26"/>
      <c r="F165" s="26"/>
    </row>
    <row r="166" spans="4:6" ht="14.5">
      <c r="D166" s="26"/>
      <c r="F166" s="26"/>
    </row>
    <row r="167" spans="4:6" ht="14.5">
      <c r="D167" s="26"/>
      <c r="F167" s="26"/>
    </row>
    <row r="168" spans="4:6" ht="14.5">
      <c r="D168" s="26"/>
      <c r="F168" s="26"/>
    </row>
    <row r="169" spans="4:6" ht="14.5">
      <c r="D169" s="26"/>
      <c r="F169" s="26"/>
    </row>
    <row r="170" spans="4:6" ht="14.5">
      <c r="D170" s="26"/>
      <c r="F170" s="26"/>
    </row>
    <row r="171" spans="4:6" ht="14.5">
      <c r="D171" s="26"/>
      <c r="F171" s="26"/>
    </row>
    <row r="172" spans="4:6" ht="14.5">
      <c r="D172" s="26"/>
      <c r="F172" s="26"/>
    </row>
    <row r="173" spans="4:6" ht="14.5">
      <c r="D173" s="26"/>
      <c r="F173" s="26"/>
    </row>
    <row r="174" spans="4:6" ht="14.5">
      <c r="D174" s="26"/>
      <c r="F174" s="26"/>
    </row>
    <row r="175" spans="4:6" ht="14.5">
      <c r="D175" s="26"/>
      <c r="F175" s="26"/>
    </row>
    <row r="176" spans="4:6" ht="14.5">
      <c r="D176" s="26"/>
      <c r="F176" s="26"/>
    </row>
    <row r="177" spans="4:6" ht="14.5">
      <c r="D177" s="26"/>
      <c r="F177" s="26"/>
    </row>
    <row r="178" spans="4:6" ht="14.5">
      <c r="D178" s="26"/>
      <c r="F178" s="26"/>
    </row>
    <row r="179" spans="4:6" ht="14.5">
      <c r="D179" s="26"/>
      <c r="F179" s="26"/>
    </row>
    <row r="180" spans="4:6" ht="14.5">
      <c r="D180" s="26"/>
      <c r="F180" s="26"/>
    </row>
    <row r="181" spans="4:6" ht="14.5">
      <c r="D181" s="26"/>
      <c r="F181" s="26"/>
    </row>
    <row r="182" spans="4:6" ht="14.5">
      <c r="D182" s="26"/>
      <c r="F182" s="26"/>
    </row>
    <row r="183" spans="4:6" ht="14.5">
      <c r="D183" s="26"/>
      <c r="F183" s="26"/>
    </row>
    <row r="184" spans="4:6" ht="14.5">
      <c r="D184" s="26"/>
      <c r="F184" s="26"/>
    </row>
    <row r="185" spans="4:6" ht="14.5">
      <c r="D185" s="26"/>
      <c r="F185" s="26"/>
    </row>
    <row r="186" spans="4:6" ht="14.5">
      <c r="D186" s="26"/>
      <c r="F186" s="26"/>
    </row>
    <row r="187" spans="4:6" ht="14.5">
      <c r="D187" s="26"/>
      <c r="F187" s="26"/>
    </row>
    <row r="188" spans="4:6" ht="14.5">
      <c r="D188" s="26"/>
      <c r="F188" s="26"/>
    </row>
    <row r="189" spans="4:6" ht="14.5">
      <c r="D189" s="26"/>
      <c r="F189" s="26"/>
    </row>
    <row r="190" spans="4:6" ht="14.5">
      <c r="D190" s="26"/>
      <c r="F190" s="26"/>
    </row>
    <row r="191" spans="4:6" ht="14.5">
      <c r="D191" s="26"/>
      <c r="F191" s="26"/>
    </row>
    <row r="192" spans="4:6" ht="14.5">
      <c r="D192" s="26"/>
      <c r="F192" s="26"/>
    </row>
    <row r="193" spans="4:6" ht="14.5">
      <c r="D193" s="26"/>
      <c r="F193" s="26"/>
    </row>
    <row r="194" spans="4:6" ht="14.5">
      <c r="D194" s="26"/>
      <c r="F194" s="26"/>
    </row>
    <row r="195" spans="4:6" ht="14.5">
      <c r="D195" s="26"/>
      <c r="F195" s="26"/>
    </row>
    <row r="196" spans="4:6" ht="14.5">
      <c r="D196" s="26"/>
      <c r="F196" s="26"/>
    </row>
    <row r="197" spans="4:6" ht="14.5">
      <c r="D197" s="26"/>
      <c r="F197" s="26"/>
    </row>
    <row r="198" spans="4:6" ht="14.5">
      <c r="D198" s="26"/>
      <c r="F198" s="26"/>
    </row>
    <row r="199" spans="4:6" ht="14.5">
      <c r="D199" s="26"/>
      <c r="F199" s="26"/>
    </row>
    <row r="200" spans="4:6" ht="14.5">
      <c r="D200" s="26"/>
      <c r="F200" s="26"/>
    </row>
    <row r="201" spans="4:6" ht="14.5">
      <c r="D201" s="26"/>
      <c r="F201" s="26"/>
    </row>
    <row r="202" spans="4:6" ht="14.5">
      <c r="D202" s="26"/>
      <c r="F202" s="26"/>
    </row>
    <row r="203" spans="4:6" ht="14.5">
      <c r="D203" s="26"/>
      <c r="F203" s="26"/>
    </row>
    <row r="204" spans="4:6" ht="14.5">
      <c r="D204" s="26"/>
      <c r="F204" s="26"/>
    </row>
    <row r="205" spans="4:6" ht="14.5">
      <c r="D205" s="26"/>
      <c r="F205" s="26"/>
    </row>
    <row r="206" spans="4:6" ht="14.5">
      <c r="D206" s="26"/>
      <c r="F206" s="26"/>
    </row>
    <row r="207" spans="4:6" ht="14.5">
      <c r="D207" s="26"/>
      <c r="F207" s="26"/>
    </row>
    <row r="208" spans="4:6" ht="14.5">
      <c r="D208" s="26"/>
      <c r="F208" s="26"/>
    </row>
    <row r="209" spans="4:6" ht="14.5">
      <c r="D209" s="26"/>
      <c r="F209" s="26"/>
    </row>
    <row r="210" spans="4:6" ht="14.5">
      <c r="D210" s="26"/>
      <c r="F210" s="26"/>
    </row>
    <row r="211" spans="4:6" ht="14.5">
      <c r="D211" s="26"/>
      <c r="F211" s="26"/>
    </row>
    <row r="212" spans="4:6" ht="14.5">
      <c r="D212" s="26"/>
      <c r="F212" s="26"/>
    </row>
    <row r="213" spans="4:6" ht="14.5">
      <c r="D213" s="26"/>
      <c r="F213" s="26"/>
    </row>
    <row r="214" spans="4:6" ht="14.5">
      <c r="D214" s="26"/>
      <c r="F214" s="26"/>
    </row>
    <row r="215" spans="4:6" ht="14.5">
      <c r="D215" s="26"/>
      <c r="F215" s="26"/>
    </row>
    <row r="216" spans="4:6" ht="14.5">
      <c r="D216" s="26"/>
      <c r="F216" s="26"/>
    </row>
    <row r="217" spans="4:6" ht="14.5">
      <c r="D217" s="26"/>
      <c r="F217" s="26"/>
    </row>
    <row r="218" spans="4:6" ht="14.5">
      <c r="D218" s="26"/>
      <c r="F218" s="26"/>
    </row>
    <row r="219" spans="4:6" ht="14.5">
      <c r="D219" s="26"/>
      <c r="F219" s="26"/>
    </row>
    <row r="220" spans="4:6" ht="14.5">
      <c r="D220" s="26"/>
      <c r="F220" s="26"/>
    </row>
    <row r="221" spans="4:6" ht="14.5">
      <c r="D221" s="26"/>
      <c r="F221" s="26"/>
    </row>
    <row r="222" spans="4:6" ht="14.5">
      <c r="D222" s="26"/>
      <c r="F222" s="26"/>
    </row>
    <row r="223" spans="4:6" ht="14.5">
      <c r="D223" s="26"/>
      <c r="F223" s="26"/>
    </row>
    <row r="224" spans="4:6" ht="14.5">
      <c r="D224" s="26"/>
      <c r="F224" s="26"/>
    </row>
    <row r="225" spans="4:6" ht="14.5">
      <c r="D225" s="26"/>
      <c r="F225" s="26"/>
    </row>
    <row r="226" spans="4:6" ht="14.5">
      <c r="D226" s="26"/>
      <c r="F226" s="26"/>
    </row>
    <row r="227" spans="4:6" ht="14.5">
      <c r="D227" s="26"/>
      <c r="F227" s="26"/>
    </row>
    <row r="228" spans="4:6" ht="14.5">
      <c r="D228" s="26"/>
      <c r="F228" s="26"/>
    </row>
    <row r="229" spans="4:6" ht="14.5">
      <c r="D229" s="26"/>
      <c r="F229" s="26"/>
    </row>
    <row r="230" spans="4:6" ht="14.5">
      <c r="D230" s="26"/>
      <c r="F230" s="26"/>
    </row>
    <row r="231" spans="4:6" ht="14.5">
      <c r="D231" s="26"/>
      <c r="F231" s="26"/>
    </row>
    <row r="232" spans="4:6" ht="14.5">
      <c r="D232" s="26"/>
      <c r="F232" s="26"/>
    </row>
    <row r="233" spans="4:6" ht="14.5">
      <c r="D233" s="26"/>
      <c r="F233" s="26"/>
    </row>
    <row r="234" spans="4:6" ht="14.5">
      <c r="D234" s="26"/>
      <c r="F234" s="26"/>
    </row>
    <row r="235" spans="4:6" ht="14.5">
      <c r="D235" s="26"/>
      <c r="F235" s="26"/>
    </row>
    <row r="236" spans="4:6" ht="14.5">
      <c r="D236" s="26"/>
      <c r="F236" s="26"/>
    </row>
    <row r="237" spans="4:6" ht="14.5">
      <c r="D237" s="26"/>
      <c r="F237" s="26"/>
    </row>
    <row r="238" spans="4:6" ht="14.5">
      <c r="D238" s="26"/>
      <c r="F238" s="26"/>
    </row>
    <row r="239" spans="4:6" ht="14.5">
      <c r="D239" s="26"/>
      <c r="F239" s="26"/>
    </row>
    <row r="240" spans="4:6" ht="14.5">
      <c r="D240" s="26"/>
      <c r="F240" s="26"/>
    </row>
    <row r="241" spans="4:6" ht="14.5">
      <c r="D241" s="26"/>
      <c r="F241" s="26"/>
    </row>
    <row r="242" spans="4:6" ht="14.5">
      <c r="D242" s="26"/>
      <c r="F242" s="26"/>
    </row>
    <row r="243" spans="4:6" ht="14.5">
      <c r="D243" s="26"/>
      <c r="F243" s="26"/>
    </row>
    <row r="244" spans="4:6" ht="14.5">
      <c r="D244" s="26"/>
      <c r="F244" s="26"/>
    </row>
    <row r="245" spans="4:6" ht="14.5">
      <c r="D245" s="26"/>
      <c r="F245" s="26"/>
    </row>
    <row r="246" spans="4:6" ht="14.5">
      <c r="D246" s="26"/>
      <c r="F246" s="26"/>
    </row>
    <row r="247" spans="4:6" ht="14.5">
      <c r="D247" s="26"/>
      <c r="F247" s="26"/>
    </row>
    <row r="248" spans="4:6" ht="14.5">
      <c r="D248" s="26"/>
      <c r="F248" s="26"/>
    </row>
    <row r="249" spans="4:6" ht="14.5">
      <c r="D249" s="26"/>
      <c r="F249" s="26"/>
    </row>
    <row r="250" spans="4:6" ht="14.5">
      <c r="D250" s="26"/>
      <c r="F250" s="26"/>
    </row>
    <row r="251" spans="4:6" ht="14.5">
      <c r="D251" s="26"/>
      <c r="F251" s="26"/>
    </row>
    <row r="252" spans="4:6" ht="14.5">
      <c r="D252" s="26"/>
      <c r="F252" s="26"/>
    </row>
    <row r="253" spans="4:6" ht="14.5">
      <c r="D253" s="26"/>
      <c r="F253" s="26"/>
    </row>
    <row r="254" spans="4:6" ht="14.5">
      <c r="D254" s="26"/>
      <c r="F254" s="26"/>
    </row>
    <row r="255" spans="4:6" ht="14.5">
      <c r="D255" s="26"/>
      <c r="F255" s="26"/>
    </row>
    <row r="256" spans="4:6" ht="14.5">
      <c r="D256" s="26"/>
      <c r="F256" s="26"/>
    </row>
    <row r="257" spans="4:6" ht="14.5">
      <c r="D257" s="26"/>
      <c r="F257" s="26"/>
    </row>
    <row r="258" spans="4:6" ht="14.5">
      <c r="D258" s="26"/>
      <c r="F258" s="26"/>
    </row>
    <row r="259" spans="4:6" ht="14.5">
      <c r="D259" s="26"/>
      <c r="F259" s="26"/>
    </row>
    <row r="260" spans="4:6" ht="14.5">
      <c r="D260" s="26"/>
      <c r="F260" s="26"/>
    </row>
    <row r="261" spans="4:6" ht="14.5">
      <c r="D261" s="26"/>
      <c r="F261" s="26"/>
    </row>
    <row r="262" spans="4:6" ht="14.5">
      <c r="D262" s="26"/>
      <c r="F262" s="26"/>
    </row>
    <row r="263" spans="4:6" ht="14.5">
      <c r="D263" s="26"/>
      <c r="F263" s="26"/>
    </row>
    <row r="264" spans="4:6" ht="14.5">
      <c r="D264" s="26"/>
      <c r="F264" s="26"/>
    </row>
    <row r="265" spans="4:6" ht="14.5">
      <c r="D265" s="26"/>
      <c r="F265" s="26"/>
    </row>
    <row r="266" spans="4:6" ht="14.5">
      <c r="D266" s="26"/>
      <c r="F266" s="26"/>
    </row>
    <row r="267" spans="4:6" ht="14.5">
      <c r="D267" s="26"/>
      <c r="F267" s="26"/>
    </row>
    <row r="268" spans="4:6" ht="14.5">
      <c r="D268" s="26"/>
      <c r="F268" s="26"/>
    </row>
    <row r="269" spans="4:6" ht="14.5">
      <c r="D269" s="26"/>
      <c r="F269" s="26"/>
    </row>
    <row r="270" spans="4:6" ht="14.5">
      <c r="D270" s="26"/>
      <c r="F270" s="26"/>
    </row>
    <row r="271" spans="4:6" ht="14.5">
      <c r="D271" s="26"/>
      <c r="F271" s="26"/>
    </row>
    <row r="272" spans="4:6" ht="14.5">
      <c r="D272" s="26"/>
      <c r="F272" s="26"/>
    </row>
    <row r="273" spans="4:6" ht="14.5">
      <c r="D273" s="26"/>
      <c r="F273" s="26"/>
    </row>
    <row r="274" spans="4:6" ht="14.5">
      <c r="D274" s="26"/>
      <c r="F274" s="26"/>
    </row>
    <row r="275" spans="4:6" ht="14.5">
      <c r="D275" s="26"/>
      <c r="F275" s="26"/>
    </row>
    <row r="276" spans="4:6" ht="14.5">
      <c r="D276" s="26"/>
      <c r="F276" s="26"/>
    </row>
    <row r="277" spans="4:6" ht="14.5">
      <c r="D277" s="26"/>
      <c r="F277" s="26"/>
    </row>
    <row r="278" spans="4:6" ht="14.5">
      <c r="D278" s="26"/>
      <c r="F278" s="26"/>
    </row>
    <row r="279" spans="4:6" ht="14.5">
      <c r="D279" s="26"/>
      <c r="F279" s="26"/>
    </row>
    <row r="280" spans="4:6" ht="14.5">
      <c r="D280" s="26"/>
      <c r="F280" s="26"/>
    </row>
    <row r="281" spans="4:6" ht="14.5">
      <c r="D281" s="26"/>
      <c r="F281" s="26"/>
    </row>
    <row r="282" spans="4:6" ht="14.5">
      <c r="D282" s="26"/>
      <c r="F282" s="26"/>
    </row>
    <row r="283" spans="4:6" ht="14.5">
      <c r="D283" s="26"/>
      <c r="F283" s="26"/>
    </row>
    <row r="284" spans="4:6" ht="14.5">
      <c r="D284" s="26"/>
      <c r="F284" s="26"/>
    </row>
    <row r="285" spans="4:6" ht="14.5">
      <c r="D285" s="26"/>
      <c r="F285" s="26"/>
    </row>
    <row r="286" spans="4:6" ht="14.5">
      <c r="D286" s="26"/>
      <c r="F286" s="26"/>
    </row>
    <row r="287" spans="4:6" ht="14.5">
      <c r="D287" s="26"/>
      <c r="F287" s="26"/>
    </row>
    <row r="288" spans="4:6" ht="14.5">
      <c r="D288" s="26"/>
      <c r="F288" s="26"/>
    </row>
    <row r="289" spans="4:6" ht="14.5">
      <c r="D289" s="26"/>
      <c r="F289" s="26"/>
    </row>
    <row r="290" spans="4:6" ht="14.5">
      <c r="D290" s="26"/>
      <c r="F290" s="26"/>
    </row>
    <row r="291" spans="4:6" ht="14.5">
      <c r="D291" s="26"/>
      <c r="F291" s="26"/>
    </row>
    <row r="292" spans="4:6" ht="14.5">
      <c r="D292" s="26"/>
      <c r="F292" s="26"/>
    </row>
    <row r="293" spans="4:6" ht="14.5">
      <c r="D293" s="26"/>
      <c r="F293" s="26"/>
    </row>
    <row r="294" spans="4:6" ht="14.5">
      <c r="D294" s="26"/>
      <c r="F294" s="26"/>
    </row>
    <row r="295" spans="4:6" ht="14.5">
      <c r="D295" s="26"/>
      <c r="F295" s="26"/>
    </row>
    <row r="296" spans="4:6" ht="14.5">
      <c r="D296" s="26"/>
      <c r="F296" s="26"/>
    </row>
    <row r="297" spans="4:6" ht="14.5">
      <c r="D297" s="26"/>
      <c r="F297" s="26"/>
    </row>
    <row r="298" spans="4:6" ht="14.5">
      <c r="D298" s="26"/>
      <c r="F298" s="26"/>
    </row>
    <row r="299" spans="4:6" ht="14.5">
      <c r="D299" s="26"/>
      <c r="F299" s="26"/>
    </row>
    <row r="300" spans="4:6" ht="14.5">
      <c r="D300" s="26"/>
      <c r="F300" s="26"/>
    </row>
    <row r="301" spans="4:6" ht="14.5">
      <c r="D301" s="26"/>
      <c r="F301" s="26"/>
    </row>
    <row r="302" spans="4:6" ht="14.5">
      <c r="D302" s="26"/>
      <c r="F302" s="26"/>
    </row>
    <row r="303" spans="4:6" ht="14.5">
      <c r="D303" s="26"/>
      <c r="F303" s="26"/>
    </row>
    <row r="304" spans="4:6" ht="14.5">
      <c r="D304" s="26"/>
      <c r="F304" s="26"/>
    </row>
    <row r="305" spans="4:6" ht="14.5">
      <c r="D305" s="26"/>
      <c r="F305" s="26"/>
    </row>
    <row r="306" spans="4:6" ht="14.5">
      <c r="D306" s="26"/>
      <c r="F306" s="26"/>
    </row>
    <row r="307" spans="4:6" ht="14.5">
      <c r="D307" s="26"/>
      <c r="F307" s="26"/>
    </row>
    <row r="308" spans="4:6" ht="14.5">
      <c r="D308" s="26"/>
      <c r="F308" s="26"/>
    </row>
    <row r="309" spans="4:6" ht="14.5">
      <c r="D309" s="26"/>
      <c r="F309" s="26"/>
    </row>
    <row r="310" spans="4:6" ht="14.5">
      <c r="D310" s="26"/>
      <c r="F310" s="26"/>
    </row>
    <row r="311" spans="4:6" ht="14.5">
      <c r="D311" s="26"/>
      <c r="F311" s="26"/>
    </row>
    <row r="312" spans="4:6" ht="14.5">
      <c r="D312" s="26"/>
      <c r="F312" s="26"/>
    </row>
    <row r="313" spans="4:6" ht="14.5">
      <c r="D313" s="26"/>
      <c r="F313" s="26"/>
    </row>
    <row r="314" spans="4:6" ht="14.5">
      <c r="D314" s="26"/>
      <c r="F314" s="26"/>
    </row>
    <row r="315" spans="4:6" ht="14.5">
      <c r="D315" s="26"/>
      <c r="F315" s="26"/>
    </row>
    <row r="316" spans="4:6" ht="14.5">
      <c r="D316" s="26"/>
      <c r="F316" s="26"/>
    </row>
    <row r="317" spans="4:6" ht="14.5">
      <c r="D317" s="26"/>
      <c r="F317" s="26"/>
    </row>
    <row r="318" spans="4:6" ht="14.5">
      <c r="D318" s="26"/>
      <c r="F318" s="26"/>
    </row>
    <row r="319" spans="4:6" ht="14.5">
      <c r="D319" s="26"/>
      <c r="F319" s="26"/>
    </row>
    <row r="320" spans="4:6" ht="14.5">
      <c r="D320" s="26"/>
      <c r="F320" s="26"/>
    </row>
    <row r="321" spans="4:6" ht="14.5">
      <c r="D321" s="26"/>
      <c r="F321" s="26"/>
    </row>
    <row r="322" spans="4:6" ht="14.5">
      <c r="D322" s="26"/>
      <c r="F322" s="26"/>
    </row>
    <row r="323" spans="4:6" ht="14.5">
      <c r="D323" s="26"/>
      <c r="F323" s="26"/>
    </row>
    <row r="324" spans="4:6" ht="14.5">
      <c r="D324" s="26"/>
      <c r="F324" s="26"/>
    </row>
    <row r="325" spans="4:6" ht="14.5">
      <c r="D325" s="26"/>
      <c r="F325" s="26"/>
    </row>
    <row r="326" spans="4:6" ht="14.5">
      <c r="D326" s="26"/>
      <c r="F326" s="26"/>
    </row>
    <row r="327" spans="4:6" ht="14.5">
      <c r="D327" s="26"/>
      <c r="F327" s="26"/>
    </row>
    <row r="328" spans="4:6" ht="14.5">
      <c r="D328" s="26"/>
      <c r="F328" s="26"/>
    </row>
    <row r="329" spans="4:6" ht="14.5">
      <c r="D329" s="26"/>
      <c r="F329" s="26"/>
    </row>
    <row r="330" spans="4:6" ht="14.5">
      <c r="D330" s="26"/>
      <c r="F330" s="26"/>
    </row>
    <row r="331" spans="4:6" ht="14.5">
      <c r="D331" s="26"/>
      <c r="F331" s="26"/>
    </row>
    <row r="332" spans="4:6" ht="14.5">
      <c r="D332" s="26"/>
      <c r="F332" s="26"/>
    </row>
    <row r="333" spans="4:6" ht="14.5">
      <c r="D333" s="26"/>
      <c r="F333" s="26"/>
    </row>
    <row r="334" spans="4:6" ht="14.5">
      <c r="D334" s="26"/>
      <c r="F334" s="26"/>
    </row>
    <row r="335" spans="4:6" ht="14.5">
      <c r="D335" s="26"/>
      <c r="F335" s="26"/>
    </row>
    <row r="336" spans="4:6" ht="14.5">
      <c r="D336" s="26"/>
      <c r="F336" s="26"/>
    </row>
    <row r="337" spans="4:6" ht="14.5">
      <c r="D337" s="26"/>
      <c r="F337" s="26"/>
    </row>
    <row r="338" spans="4:6" ht="14.5">
      <c r="D338" s="26"/>
      <c r="F338" s="26"/>
    </row>
    <row r="339" spans="4:6" ht="14.5">
      <c r="D339" s="26"/>
      <c r="F339" s="26"/>
    </row>
    <row r="340" spans="4:6" ht="14.5">
      <c r="D340" s="26"/>
      <c r="F340" s="26"/>
    </row>
    <row r="341" spans="4:6" ht="14.5">
      <c r="D341" s="26"/>
      <c r="F341" s="26"/>
    </row>
    <row r="342" spans="4:6" ht="14.5">
      <c r="D342" s="26"/>
      <c r="F342" s="26"/>
    </row>
    <row r="343" spans="4:6" ht="14.5">
      <c r="D343" s="26"/>
      <c r="F343" s="26"/>
    </row>
    <row r="344" spans="4:6" ht="14.5">
      <c r="D344" s="26"/>
      <c r="F344" s="26"/>
    </row>
    <row r="345" spans="4:6" ht="14.5">
      <c r="D345" s="26"/>
      <c r="F345" s="26"/>
    </row>
    <row r="346" spans="4:6" ht="14.5">
      <c r="D346" s="26"/>
      <c r="F346" s="26"/>
    </row>
    <row r="347" spans="4:6" ht="14.5">
      <c r="D347" s="26"/>
      <c r="F347" s="26"/>
    </row>
    <row r="348" spans="4:6" ht="14.5">
      <c r="D348" s="26"/>
      <c r="F348" s="26"/>
    </row>
    <row r="349" spans="4:6" ht="14.5">
      <c r="D349" s="26"/>
      <c r="F349" s="26"/>
    </row>
    <row r="350" spans="4:6" ht="14.5">
      <c r="D350" s="26"/>
      <c r="F350" s="26"/>
    </row>
    <row r="351" spans="4:6" ht="14.5">
      <c r="D351" s="26"/>
      <c r="F351" s="26"/>
    </row>
    <row r="352" spans="4:6" ht="14.5">
      <c r="D352" s="26"/>
      <c r="F352" s="26"/>
    </row>
    <row r="353" spans="4:6" ht="14.5">
      <c r="D353" s="26"/>
      <c r="F353" s="26"/>
    </row>
    <row r="354" spans="4:6" ht="14.5">
      <c r="D354" s="26"/>
      <c r="F354" s="26"/>
    </row>
    <row r="355" spans="4:6" ht="14.5">
      <c r="D355" s="26"/>
      <c r="F355" s="26"/>
    </row>
    <row r="356" spans="4:6" ht="14.5">
      <c r="D356" s="26"/>
      <c r="F356" s="26"/>
    </row>
    <row r="357" spans="4:6" ht="14.5">
      <c r="D357" s="26"/>
      <c r="F357" s="26"/>
    </row>
    <row r="358" spans="4:6" ht="14.5">
      <c r="D358" s="26"/>
      <c r="F358" s="26"/>
    </row>
    <row r="359" spans="4:6" ht="14.5">
      <c r="D359" s="26"/>
      <c r="F359" s="26"/>
    </row>
    <row r="360" spans="4:6" ht="14.5">
      <c r="D360" s="26"/>
      <c r="F360" s="26"/>
    </row>
    <row r="361" spans="4:6" ht="14.5">
      <c r="D361" s="26"/>
      <c r="F361" s="26"/>
    </row>
    <row r="362" spans="4:6" ht="14.5">
      <c r="D362" s="26"/>
      <c r="F362" s="26"/>
    </row>
    <row r="363" spans="4:6" ht="14.5">
      <c r="D363" s="26"/>
      <c r="F363" s="26"/>
    </row>
    <row r="364" spans="4:6" ht="14.5">
      <c r="D364" s="26"/>
      <c r="F364" s="26"/>
    </row>
    <row r="365" spans="4:6" ht="14.5">
      <c r="D365" s="26"/>
      <c r="F365" s="26"/>
    </row>
    <row r="366" spans="4:6" ht="14.5">
      <c r="D366" s="26"/>
      <c r="F366" s="26"/>
    </row>
    <row r="367" spans="4:6" ht="14.5">
      <c r="D367" s="26"/>
      <c r="F367" s="26"/>
    </row>
    <row r="368" spans="4:6" ht="14.5">
      <c r="D368" s="26"/>
      <c r="F368" s="26"/>
    </row>
    <row r="369" spans="4:6" ht="14.5">
      <c r="D369" s="26"/>
      <c r="F369" s="26"/>
    </row>
    <row r="370" spans="4:6" ht="14.5">
      <c r="D370" s="26"/>
      <c r="F370" s="26"/>
    </row>
    <row r="371" spans="4:6" ht="14.5">
      <c r="D371" s="26"/>
      <c r="F371" s="26"/>
    </row>
    <row r="372" spans="4:6" ht="14.5">
      <c r="D372" s="26"/>
      <c r="F372" s="26"/>
    </row>
    <row r="373" spans="4:6" ht="14.5">
      <c r="D373" s="26"/>
      <c r="F373" s="26"/>
    </row>
    <row r="374" spans="4:6" ht="14.5">
      <c r="D374" s="26"/>
      <c r="F374" s="26"/>
    </row>
    <row r="375" spans="4:6" ht="14.5">
      <c r="D375" s="26"/>
      <c r="F375" s="26"/>
    </row>
    <row r="376" spans="4:6" ht="14.5">
      <c r="D376" s="26"/>
      <c r="F376" s="26"/>
    </row>
    <row r="377" spans="4:6" ht="14.5">
      <c r="D377" s="26"/>
      <c r="F377" s="26"/>
    </row>
    <row r="378" spans="4:6" ht="14.5">
      <c r="D378" s="26"/>
      <c r="F378" s="26"/>
    </row>
    <row r="379" spans="4:6" ht="14.5">
      <c r="D379" s="26"/>
      <c r="F379" s="26"/>
    </row>
    <row r="380" spans="4:6" ht="14.5">
      <c r="D380" s="26"/>
      <c r="F380" s="26"/>
    </row>
    <row r="381" spans="4:6" ht="14.5">
      <c r="D381" s="26"/>
      <c r="F381" s="26"/>
    </row>
    <row r="382" spans="4:6" ht="14.5">
      <c r="D382" s="26"/>
      <c r="F382" s="26"/>
    </row>
    <row r="383" spans="4:6" ht="14.5">
      <c r="D383" s="26"/>
      <c r="F383" s="26"/>
    </row>
    <row r="384" spans="4:6" ht="14.5">
      <c r="D384" s="26"/>
      <c r="F384" s="26"/>
    </row>
    <row r="385" spans="4:6" ht="14.5">
      <c r="D385" s="26"/>
      <c r="F385" s="26"/>
    </row>
    <row r="386" spans="4:6" ht="14.5">
      <c r="D386" s="26"/>
      <c r="F386" s="26"/>
    </row>
    <row r="387" spans="4:6" ht="14.5">
      <c r="D387" s="26"/>
      <c r="F387" s="26"/>
    </row>
    <row r="388" spans="4:6" ht="14.5">
      <c r="D388" s="26"/>
      <c r="F388" s="26"/>
    </row>
    <row r="389" spans="4:6" ht="14.5">
      <c r="D389" s="26"/>
      <c r="F389" s="26"/>
    </row>
    <row r="390" spans="4:6" ht="14.5">
      <c r="D390" s="26"/>
      <c r="F390" s="26"/>
    </row>
    <row r="391" spans="4:6" ht="14.5">
      <c r="D391" s="26"/>
      <c r="F391" s="26"/>
    </row>
    <row r="392" spans="4:6" ht="14.5">
      <c r="D392" s="26"/>
      <c r="F392" s="26"/>
    </row>
    <row r="393" spans="4:6" ht="14.5">
      <c r="D393" s="26"/>
      <c r="F393" s="26"/>
    </row>
    <row r="394" spans="4:6" ht="14.5">
      <c r="D394" s="26"/>
      <c r="F394" s="26"/>
    </row>
    <row r="395" spans="4:6" ht="14.5">
      <c r="D395" s="26"/>
      <c r="F395" s="26"/>
    </row>
    <row r="396" spans="4:6" ht="14.5">
      <c r="D396" s="26"/>
      <c r="F396" s="26"/>
    </row>
    <row r="397" spans="4:6" ht="14.5">
      <c r="D397" s="26"/>
      <c r="F397" s="26"/>
    </row>
    <row r="398" spans="4:6" ht="14.5">
      <c r="D398" s="26"/>
      <c r="F398" s="26"/>
    </row>
    <row r="399" spans="4:6" ht="14.5">
      <c r="D399" s="26"/>
      <c r="F399" s="26"/>
    </row>
    <row r="400" spans="4:6" ht="14.5">
      <c r="D400" s="26"/>
      <c r="F400" s="26"/>
    </row>
    <row r="401" spans="4:6" ht="14.5">
      <c r="D401" s="26"/>
      <c r="F401" s="26"/>
    </row>
    <row r="402" spans="4:6" ht="14.5">
      <c r="D402" s="26"/>
      <c r="F402" s="26"/>
    </row>
    <row r="403" spans="4:6" ht="14.5">
      <c r="D403" s="26"/>
      <c r="F403" s="26"/>
    </row>
    <row r="404" spans="4:6" ht="14.5">
      <c r="D404" s="26"/>
      <c r="F404" s="26"/>
    </row>
    <row r="405" spans="4:6" ht="14.5">
      <c r="D405" s="26"/>
      <c r="F405" s="26"/>
    </row>
    <row r="406" spans="4:6" ht="14.5">
      <c r="D406" s="26"/>
      <c r="F406" s="26"/>
    </row>
    <row r="407" spans="4:6" ht="14.5">
      <c r="D407" s="26"/>
      <c r="F407" s="26"/>
    </row>
    <row r="408" spans="4:6" ht="14.5">
      <c r="D408" s="26"/>
      <c r="F408" s="26"/>
    </row>
    <row r="409" spans="4:6" ht="14.5">
      <c r="D409" s="26"/>
      <c r="F409" s="26"/>
    </row>
    <row r="410" spans="4:6" ht="14.5">
      <c r="D410" s="26"/>
      <c r="F410" s="26"/>
    </row>
    <row r="411" spans="4:6" ht="14.5">
      <c r="D411" s="26"/>
      <c r="F411" s="26"/>
    </row>
    <row r="412" spans="4:6" ht="14.5">
      <c r="D412" s="26"/>
      <c r="F412" s="26"/>
    </row>
    <row r="413" spans="4:6" ht="14.5">
      <c r="D413" s="26"/>
      <c r="F413" s="26"/>
    </row>
    <row r="414" spans="4:6" ht="14.5">
      <c r="D414" s="26"/>
      <c r="F414" s="26"/>
    </row>
    <row r="415" spans="4:6" ht="14.5">
      <c r="D415" s="26"/>
      <c r="F415" s="26"/>
    </row>
    <row r="416" spans="4:6" ht="14.5">
      <c r="D416" s="26"/>
      <c r="F416" s="26"/>
    </row>
    <row r="417" spans="4:6" ht="14.5">
      <c r="D417" s="26"/>
      <c r="F417" s="26"/>
    </row>
    <row r="418" spans="4:6" ht="14.5">
      <c r="D418" s="26"/>
      <c r="F418" s="26"/>
    </row>
    <row r="419" spans="4:6" ht="14.5">
      <c r="D419" s="26"/>
      <c r="F419" s="26"/>
    </row>
    <row r="420" spans="4:6" ht="14.5">
      <c r="D420" s="26"/>
      <c r="F420" s="26"/>
    </row>
    <row r="421" spans="4:6" ht="14.5">
      <c r="D421" s="26"/>
      <c r="F421" s="26"/>
    </row>
    <row r="422" spans="4:6" ht="14.5">
      <c r="D422" s="26"/>
      <c r="F422" s="26"/>
    </row>
    <row r="423" spans="4:6" ht="14.5">
      <c r="D423" s="26"/>
      <c r="F423" s="26"/>
    </row>
    <row r="424" spans="4:6" ht="14.5">
      <c r="D424" s="26"/>
      <c r="F424" s="26"/>
    </row>
    <row r="425" spans="4:6" ht="14.5">
      <c r="D425" s="26"/>
      <c r="F425" s="26"/>
    </row>
    <row r="426" spans="4:6" ht="14.5">
      <c r="D426" s="26"/>
      <c r="F426" s="26"/>
    </row>
    <row r="427" spans="4:6" ht="14.5">
      <c r="D427" s="26"/>
      <c r="F427" s="26"/>
    </row>
    <row r="428" spans="4:6" ht="14.5">
      <c r="D428" s="26"/>
      <c r="F428" s="26"/>
    </row>
    <row r="429" spans="4:6" ht="14.5">
      <c r="D429" s="26"/>
      <c r="F429" s="26"/>
    </row>
    <row r="430" spans="4:6" ht="14.5">
      <c r="D430" s="26"/>
      <c r="F430" s="26"/>
    </row>
    <row r="431" spans="4:6" ht="14.5">
      <c r="D431" s="26"/>
      <c r="F431" s="26"/>
    </row>
    <row r="432" spans="4:6" ht="14.5">
      <c r="D432" s="26"/>
      <c r="F432" s="26"/>
    </row>
    <row r="433" spans="4:6" ht="14.5">
      <c r="D433" s="26"/>
      <c r="F433" s="26"/>
    </row>
    <row r="434" spans="4:6" ht="14.5">
      <c r="D434" s="26"/>
      <c r="F434" s="26"/>
    </row>
    <row r="435" spans="4:6" ht="14.5">
      <c r="D435" s="26"/>
      <c r="F435" s="26"/>
    </row>
    <row r="436" spans="4:6" ht="14.5">
      <c r="D436" s="26"/>
      <c r="F436" s="26"/>
    </row>
    <row r="437" spans="4:6" ht="14.5">
      <c r="D437" s="26"/>
      <c r="F437" s="26"/>
    </row>
    <row r="438" spans="4:6" ht="14.5">
      <c r="D438" s="26"/>
      <c r="F438" s="26"/>
    </row>
    <row r="439" spans="4:6" ht="14.5">
      <c r="D439" s="26"/>
      <c r="F439" s="26"/>
    </row>
    <row r="440" spans="4:6" ht="14.5">
      <c r="D440" s="26"/>
      <c r="F440" s="26"/>
    </row>
    <row r="441" spans="4:6" ht="14.5">
      <c r="D441" s="26"/>
      <c r="F441" s="26"/>
    </row>
    <row r="442" spans="4:6" ht="14.5">
      <c r="D442" s="26"/>
      <c r="F442" s="26"/>
    </row>
    <row r="443" spans="4:6" ht="14.5">
      <c r="D443" s="26"/>
      <c r="F443" s="26"/>
    </row>
    <row r="444" spans="4:6" ht="14.5">
      <c r="D444" s="26"/>
      <c r="F444" s="26"/>
    </row>
    <row r="445" spans="4:6" ht="14.5">
      <c r="D445" s="26"/>
      <c r="F445" s="26"/>
    </row>
    <row r="446" spans="4:6" ht="14.5">
      <c r="D446" s="26"/>
      <c r="F446" s="26"/>
    </row>
    <row r="447" spans="4:6" ht="14.5">
      <c r="D447" s="26"/>
      <c r="F447" s="26"/>
    </row>
    <row r="448" spans="4:6" ht="14.5">
      <c r="D448" s="26"/>
      <c r="F448" s="26"/>
    </row>
    <row r="449" spans="4:6" ht="14.5">
      <c r="D449" s="26"/>
      <c r="F449" s="26"/>
    </row>
    <row r="450" spans="4:6" ht="14.5">
      <c r="D450" s="26"/>
      <c r="F450" s="26"/>
    </row>
    <row r="451" spans="4:6" ht="14.5">
      <c r="D451" s="26"/>
      <c r="F451" s="26"/>
    </row>
    <row r="452" spans="4:6" ht="14.5">
      <c r="D452" s="26"/>
      <c r="F452" s="26"/>
    </row>
    <row r="453" spans="4:6" ht="14.5">
      <c r="D453" s="26"/>
      <c r="F453" s="26"/>
    </row>
    <row r="454" spans="4:6" ht="14.5">
      <c r="D454" s="26"/>
      <c r="F454" s="26"/>
    </row>
    <row r="455" spans="4:6" ht="14.5">
      <c r="D455" s="26"/>
      <c r="F455" s="26"/>
    </row>
    <row r="456" spans="4:6" ht="14.5">
      <c r="D456" s="26"/>
      <c r="F456" s="26"/>
    </row>
    <row r="457" spans="4:6" ht="14.5">
      <c r="D457" s="26"/>
      <c r="F457" s="26"/>
    </row>
    <row r="458" spans="4:6" ht="14.5">
      <c r="D458" s="26"/>
      <c r="F458" s="26"/>
    </row>
    <row r="459" spans="4:6" ht="14.5">
      <c r="D459" s="26"/>
      <c r="F459" s="26"/>
    </row>
    <row r="460" spans="4:6" ht="14.5">
      <c r="D460" s="26"/>
      <c r="F460" s="26"/>
    </row>
    <row r="461" spans="4:6" ht="14.5">
      <c r="D461" s="26"/>
      <c r="F461" s="26"/>
    </row>
    <row r="462" spans="4:6" ht="14.5">
      <c r="D462" s="26"/>
      <c r="F462" s="26"/>
    </row>
    <row r="463" spans="4:6" ht="14.5">
      <c r="D463" s="26"/>
      <c r="F463" s="26"/>
    </row>
    <row r="464" spans="4:6" ht="14.5">
      <c r="D464" s="26"/>
      <c r="F464" s="26"/>
    </row>
    <row r="465" spans="4:6" ht="14.5">
      <c r="D465" s="26"/>
      <c r="F465" s="26"/>
    </row>
    <row r="466" spans="4:6" ht="14.5">
      <c r="D466" s="26"/>
      <c r="F466" s="26"/>
    </row>
    <row r="467" spans="4:6" ht="14.5">
      <c r="D467" s="26"/>
      <c r="F467" s="26"/>
    </row>
    <row r="468" spans="4:6" ht="14.5">
      <c r="D468" s="26"/>
      <c r="F468" s="26"/>
    </row>
    <row r="469" spans="4:6" ht="14.5">
      <c r="D469" s="26"/>
      <c r="F469" s="26"/>
    </row>
    <row r="470" spans="4:6" ht="14.5">
      <c r="D470" s="26"/>
      <c r="F470" s="26"/>
    </row>
    <row r="471" spans="4:6" ht="14.5">
      <c r="D471" s="26"/>
      <c r="F471" s="26"/>
    </row>
    <row r="472" spans="4:6" ht="14.5">
      <c r="D472" s="26"/>
      <c r="F472" s="26"/>
    </row>
    <row r="473" spans="4:6" ht="14.5">
      <c r="D473" s="26"/>
      <c r="F473" s="26"/>
    </row>
    <row r="474" spans="4:6" ht="14.5">
      <c r="D474" s="26"/>
      <c r="F474" s="26"/>
    </row>
    <row r="475" spans="4:6" ht="14.5">
      <c r="D475" s="26"/>
      <c r="F475" s="26"/>
    </row>
    <row r="476" spans="4:6" ht="14.5">
      <c r="D476" s="26"/>
      <c r="F476" s="26"/>
    </row>
    <row r="477" spans="4:6" ht="14.5">
      <c r="D477" s="26"/>
      <c r="F477" s="26"/>
    </row>
    <row r="478" spans="4:6" ht="14.5">
      <c r="D478" s="26"/>
      <c r="F478" s="26"/>
    </row>
    <row r="479" spans="4:6" ht="14.5">
      <c r="D479" s="26"/>
      <c r="F479" s="26"/>
    </row>
    <row r="480" spans="4:6" ht="14.5">
      <c r="D480" s="26"/>
      <c r="F480" s="26"/>
    </row>
    <row r="481" spans="4:6" ht="14.5">
      <c r="D481" s="26"/>
      <c r="F481" s="26"/>
    </row>
    <row r="482" spans="4:6" ht="14.5">
      <c r="D482" s="26"/>
      <c r="F482" s="26"/>
    </row>
    <row r="483" spans="4:6" ht="14.5">
      <c r="D483" s="26"/>
      <c r="F483" s="26"/>
    </row>
    <row r="484" spans="4:6" ht="14.5">
      <c r="D484" s="26"/>
      <c r="F484" s="26"/>
    </row>
    <row r="485" spans="4:6" ht="14.5">
      <c r="D485" s="26"/>
      <c r="F485" s="26"/>
    </row>
    <row r="486" spans="4:6" ht="14.5">
      <c r="D486" s="26"/>
      <c r="F486" s="26"/>
    </row>
    <row r="487" spans="4:6" ht="14.5">
      <c r="D487" s="26"/>
      <c r="F487" s="26"/>
    </row>
    <row r="488" spans="4:6" ht="14.5">
      <c r="D488" s="26"/>
      <c r="F488" s="26"/>
    </row>
    <row r="489" spans="4:6" ht="14.5">
      <c r="D489" s="26"/>
      <c r="F489" s="26"/>
    </row>
    <row r="490" spans="4:6" ht="14.5">
      <c r="D490" s="26"/>
      <c r="F490" s="26"/>
    </row>
    <row r="491" spans="4:6" ht="14.5">
      <c r="D491" s="26"/>
      <c r="F491" s="26"/>
    </row>
    <row r="492" spans="4:6" ht="14.5">
      <c r="D492" s="26"/>
      <c r="F492" s="26"/>
    </row>
    <row r="493" spans="4:6" ht="14.5">
      <c r="D493" s="26"/>
      <c r="F493" s="26"/>
    </row>
    <row r="494" spans="4:6" ht="14.5">
      <c r="D494" s="26"/>
      <c r="F494" s="26"/>
    </row>
    <row r="495" spans="4:6" ht="14.5">
      <c r="D495" s="26"/>
      <c r="F495" s="26"/>
    </row>
    <row r="496" spans="4:6" ht="14.5">
      <c r="D496" s="26"/>
      <c r="F496" s="26"/>
    </row>
    <row r="497" spans="4:6" ht="14.5">
      <c r="D497" s="26"/>
      <c r="F497" s="26"/>
    </row>
    <row r="498" spans="4:6" ht="14.5">
      <c r="D498" s="26"/>
      <c r="F498" s="26"/>
    </row>
    <row r="499" spans="4:6" ht="14.5">
      <c r="D499" s="26"/>
      <c r="F499" s="26"/>
    </row>
    <row r="500" spans="4:6" ht="14.5">
      <c r="D500" s="26"/>
      <c r="F500" s="26"/>
    </row>
    <row r="501" spans="4:6" ht="14.5">
      <c r="D501" s="26"/>
      <c r="F501" s="26"/>
    </row>
    <row r="502" spans="4:6" ht="14.5">
      <c r="D502" s="26"/>
      <c r="F502" s="26"/>
    </row>
    <row r="503" spans="4:6" ht="14.5">
      <c r="D503" s="26"/>
      <c r="F503" s="26"/>
    </row>
    <row r="504" spans="4:6" ht="14.5">
      <c r="D504" s="26"/>
      <c r="F504" s="26"/>
    </row>
    <row r="505" spans="4:6" ht="14.5">
      <c r="D505" s="26"/>
      <c r="F505" s="26"/>
    </row>
    <row r="506" spans="4:6" ht="14.5">
      <c r="D506" s="26"/>
      <c r="F506" s="26"/>
    </row>
    <row r="507" spans="4:6" ht="14.5">
      <c r="D507" s="26"/>
      <c r="F507" s="26"/>
    </row>
    <row r="508" spans="4:6" ht="14.5">
      <c r="D508" s="26"/>
      <c r="F508" s="26"/>
    </row>
    <row r="509" spans="4:6" ht="14.5">
      <c r="D509" s="26"/>
      <c r="F509" s="26"/>
    </row>
    <row r="510" spans="4:6" ht="14.5">
      <c r="D510" s="26"/>
      <c r="F510" s="26"/>
    </row>
    <row r="511" spans="4:6" ht="14.5">
      <c r="D511" s="26"/>
      <c r="F511" s="26"/>
    </row>
    <row r="512" spans="4:6" ht="14.5">
      <c r="D512" s="26"/>
      <c r="F512" s="26"/>
    </row>
    <row r="513" spans="4:6" ht="14.5">
      <c r="D513" s="26"/>
      <c r="F513" s="26"/>
    </row>
    <row r="514" spans="4:6" ht="14.5">
      <c r="D514" s="26"/>
      <c r="F514" s="26"/>
    </row>
    <row r="515" spans="4:6" ht="14.5">
      <c r="D515" s="26"/>
      <c r="F515" s="26"/>
    </row>
    <row r="516" spans="4:6" ht="14.5">
      <c r="D516" s="26"/>
      <c r="F516" s="26"/>
    </row>
    <row r="517" spans="4:6" ht="14.5">
      <c r="D517" s="26"/>
      <c r="F517" s="26"/>
    </row>
    <row r="518" spans="4:6" ht="14.5">
      <c r="D518" s="26"/>
      <c r="F518" s="26"/>
    </row>
    <row r="519" spans="4:6" ht="14.5">
      <c r="D519" s="26"/>
      <c r="F519" s="26"/>
    </row>
    <row r="520" spans="4:6" ht="14.5">
      <c r="D520" s="26"/>
      <c r="F520" s="26"/>
    </row>
    <row r="521" spans="4:6" ht="14.5">
      <c r="D521" s="26"/>
      <c r="F521" s="26"/>
    </row>
    <row r="522" spans="4:6" ht="14.5">
      <c r="D522" s="26"/>
      <c r="F522" s="26"/>
    </row>
    <row r="523" spans="4:6" ht="14.5">
      <c r="D523" s="26"/>
      <c r="F523" s="26"/>
    </row>
    <row r="524" spans="4:6" ht="14.5">
      <c r="D524" s="26"/>
      <c r="F524" s="26"/>
    </row>
    <row r="525" spans="4:6" ht="14.5">
      <c r="D525" s="26"/>
      <c r="F525" s="26"/>
    </row>
    <row r="526" spans="4:6" ht="14.5">
      <c r="D526" s="26"/>
      <c r="F526" s="26"/>
    </row>
    <row r="527" spans="4:6" ht="14.5">
      <c r="D527" s="26"/>
      <c r="F527" s="26"/>
    </row>
    <row r="528" spans="4:6" ht="14.5">
      <c r="D528" s="26"/>
      <c r="F528" s="26"/>
    </row>
    <row r="529" spans="4:6" ht="14.5">
      <c r="D529" s="26"/>
      <c r="F529" s="26"/>
    </row>
    <row r="530" spans="4:6" ht="14.5">
      <c r="D530" s="26"/>
      <c r="F530" s="26"/>
    </row>
    <row r="531" spans="4:6" ht="14.5">
      <c r="D531" s="26"/>
      <c r="F531" s="26"/>
    </row>
    <row r="532" spans="4:6" ht="14.5">
      <c r="D532" s="26"/>
      <c r="F532" s="26"/>
    </row>
    <row r="533" spans="4:6" ht="14.5">
      <c r="D533" s="26"/>
      <c r="F533" s="26"/>
    </row>
    <row r="534" spans="4:6" ht="14.5">
      <c r="D534" s="26"/>
      <c r="F534" s="26"/>
    </row>
    <row r="535" spans="4:6" ht="14.5">
      <c r="D535" s="26"/>
      <c r="F535" s="26"/>
    </row>
    <row r="536" spans="4:6" ht="14.5">
      <c r="D536" s="26"/>
      <c r="F536" s="26"/>
    </row>
    <row r="537" spans="4:6" ht="14.5">
      <c r="D537" s="26"/>
      <c r="F537" s="26"/>
    </row>
    <row r="538" spans="4:6" ht="14.5">
      <c r="D538" s="26"/>
      <c r="F538" s="26"/>
    </row>
    <row r="539" spans="4:6" ht="14.5">
      <c r="D539" s="26"/>
      <c r="F539" s="26"/>
    </row>
    <row r="540" spans="4:6" ht="14.5">
      <c r="D540" s="26"/>
      <c r="F540" s="26"/>
    </row>
    <row r="541" spans="4:6" ht="14.5">
      <c r="D541" s="26"/>
      <c r="F541" s="26"/>
    </row>
    <row r="542" spans="4:6" ht="14.5">
      <c r="D542" s="26"/>
      <c r="F542" s="26"/>
    </row>
    <row r="543" spans="4:6" ht="14.5">
      <c r="D543" s="26"/>
      <c r="F543" s="26"/>
    </row>
    <row r="544" spans="4:6" ht="14.5">
      <c r="D544" s="26"/>
      <c r="F544" s="26"/>
    </row>
    <row r="545" spans="4:6" ht="14.5">
      <c r="D545" s="26"/>
      <c r="F545" s="26"/>
    </row>
    <row r="546" spans="4:6" ht="14.5">
      <c r="D546" s="26"/>
      <c r="F546" s="26"/>
    </row>
    <row r="547" spans="4:6" ht="14.5">
      <c r="D547" s="26"/>
      <c r="F547" s="26"/>
    </row>
    <row r="548" spans="4:6" ht="14.5">
      <c r="D548" s="26"/>
      <c r="F548" s="26"/>
    </row>
    <row r="549" spans="4:6" ht="14.5">
      <c r="D549" s="26"/>
      <c r="F549" s="26"/>
    </row>
    <row r="550" spans="4:6" ht="14.5">
      <c r="D550" s="26"/>
      <c r="F550" s="26"/>
    </row>
    <row r="551" spans="4:6" ht="14.5">
      <c r="D551" s="26"/>
      <c r="F551" s="26"/>
    </row>
    <row r="552" spans="4:6" ht="14.5">
      <c r="D552" s="26"/>
      <c r="F552" s="26"/>
    </row>
    <row r="553" spans="4:6" ht="14.5">
      <c r="D553" s="26"/>
      <c r="F553" s="26"/>
    </row>
    <row r="554" spans="4:6" ht="14.5">
      <c r="D554" s="26"/>
      <c r="F554" s="26"/>
    </row>
    <row r="555" spans="4:6" ht="14.5">
      <c r="D555" s="26"/>
      <c r="F555" s="26"/>
    </row>
    <row r="556" spans="4:6" ht="14.5">
      <c r="D556" s="26"/>
      <c r="F556" s="26"/>
    </row>
    <row r="557" spans="4:6" ht="14.5">
      <c r="D557" s="26"/>
      <c r="F557" s="26"/>
    </row>
    <row r="558" spans="4:6" ht="14.5">
      <c r="D558" s="26"/>
      <c r="F558" s="26"/>
    </row>
    <row r="559" spans="4:6" ht="14.5">
      <c r="D559" s="26"/>
      <c r="F559" s="26"/>
    </row>
    <row r="560" spans="4:6" ht="14.5">
      <c r="D560" s="26"/>
      <c r="F560" s="26"/>
    </row>
    <row r="561" spans="4:6" ht="14.5">
      <c r="D561" s="26"/>
      <c r="F561" s="26"/>
    </row>
    <row r="562" spans="4:6" ht="14.5">
      <c r="D562" s="26"/>
      <c r="F562" s="26"/>
    </row>
    <row r="563" spans="4:6" ht="14.5">
      <c r="D563" s="26"/>
      <c r="F563" s="26"/>
    </row>
    <row r="564" spans="4:6" ht="14.5">
      <c r="D564" s="26"/>
      <c r="F564" s="26"/>
    </row>
    <row r="565" spans="4:6" ht="14.5">
      <c r="D565" s="26"/>
      <c r="F565" s="26"/>
    </row>
    <row r="566" spans="4:6" ht="14.5">
      <c r="D566" s="26"/>
      <c r="F566" s="26"/>
    </row>
    <row r="567" spans="4:6" ht="14.5">
      <c r="D567" s="26"/>
      <c r="F567" s="26"/>
    </row>
    <row r="568" spans="4:6" ht="14.5">
      <c r="D568" s="26"/>
      <c r="F568" s="26"/>
    </row>
    <row r="569" spans="4:6" ht="14.5">
      <c r="D569" s="26"/>
      <c r="F569" s="26"/>
    </row>
    <row r="570" spans="4:6" ht="14.5">
      <c r="D570" s="26"/>
      <c r="F570" s="26"/>
    </row>
    <row r="571" spans="4:6" ht="14.5">
      <c r="D571" s="26"/>
      <c r="F571" s="26"/>
    </row>
    <row r="572" spans="4:6" ht="14.5">
      <c r="D572" s="26"/>
      <c r="F572" s="26"/>
    </row>
    <row r="573" spans="4:6" ht="14.5">
      <c r="D573" s="26"/>
      <c r="F573" s="26"/>
    </row>
    <row r="574" spans="4:6" ht="14.5">
      <c r="D574" s="26"/>
      <c r="F574" s="26"/>
    </row>
    <row r="575" spans="4:6" ht="14.5">
      <c r="D575" s="26"/>
      <c r="F575" s="26"/>
    </row>
    <row r="576" spans="4:6" ht="14.5">
      <c r="D576" s="26"/>
      <c r="F576" s="26"/>
    </row>
    <row r="577" spans="4:6" ht="14.5">
      <c r="D577" s="26"/>
      <c r="F577" s="26"/>
    </row>
    <row r="578" spans="4:6" ht="14.5">
      <c r="D578" s="26"/>
      <c r="F578" s="26"/>
    </row>
    <row r="579" spans="4:6" ht="14.5">
      <c r="D579" s="26"/>
      <c r="F579" s="26"/>
    </row>
    <row r="580" spans="4:6" ht="14.5">
      <c r="D580" s="26"/>
      <c r="F580" s="26"/>
    </row>
    <row r="581" spans="4:6" ht="14.5">
      <c r="D581" s="26"/>
      <c r="F581" s="26"/>
    </row>
    <row r="582" spans="4:6" ht="14.5">
      <c r="D582" s="26"/>
      <c r="F582" s="26"/>
    </row>
    <row r="583" spans="4:6" ht="14.5">
      <c r="D583" s="26"/>
      <c r="F583" s="26"/>
    </row>
    <row r="584" spans="4:6" ht="14.5">
      <c r="D584" s="26"/>
      <c r="F584" s="26"/>
    </row>
    <row r="585" spans="4:6" ht="14.5">
      <c r="D585" s="26"/>
      <c r="F585" s="26"/>
    </row>
    <row r="586" spans="4:6" ht="14.5">
      <c r="D586" s="26"/>
      <c r="F586" s="26"/>
    </row>
    <row r="587" spans="4:6" ht="14.5">
      <c r="D587" s="26"/>
      <c r="F587" s="26"/>
    </row>
    <row r="588" spans="4:6" ht="14.5">
      <c r="D588" s="26"/>
      <c r="F588" s="26"/>
    </row>
    <row r="589" spans="4:6" ht="14.5">
      <c r="D589" s="26"/>
      <c r="F589" s="26"/>
    </row>
    <row r="590" spans="4:6" ht="14.5">
      <c r="D590" s="26"/>
      <c r="F590" s="26"/>
    </row>
    <row r="591" spans="4:6" ht="14.5">
      <c r="D591" s="26"/>
      <c r="F591" s="26"/>
    </row>
    <row r="592" spans="4:6" ht="14.5">
      <c r="D592" s="26"/>
      <c r="F592" s="26"/>
    </row>
    <row r="593" spans="4:6" ht="14.5">
      <c r="D593" s="26"/>
      <c r="F593" s="26"/>
    </row>
    <row r="594" spans="4:6" ht="14.5">
      <c r="D594" s="26"/>
      <c r="F594" s="26"/>
    </row>
    <row r="595" spans="4:6" ht="14.5">
      <c r="D595" s="26"/>
      <c r="F595" s="26"/>
    </row>
    <row r="596" spans="4:6" ht="14.5">
      <c r="D596" s="26"/>
      <c r="F596" s="26"/>
    </row>
    <row r="597" spans="4:6" ht="14.5">
      <c r="D597" s="26"/>
      <c r="F597" s="26"/>
    </row>
    <row r="598" spans="4:6" ht="14.5">
      <c r="D598" s="26"/>
      <c r="F598" s="26"/>
    </row>
    <row r="599" spans="4:6" ht="14.5">
      <c r="D599" s="26"/>
      <c r="F599" s="26"/>
    </row>
    <row r="600" spans="4:6" ht="14.5">
      <c r="D600" s="26"/>
      <c r="F600" s="26"/>
    </row>
    <row r="601" spans="4:6" ht="14.5">
      <c r="D601" s="26"/>
      <c r="F601" s="26"/>
    </row>
    <row r="602" spans="4:6" ht="14.5">
      <c r="D602" s="26"/>
      <c r="F602" s="26"/>
    </row>
    <row r="603" spans="4:6" ht="14.5">
      <c r="D603" s="26"/>
      <c r="F603" s="26"/>
    </row>
    <row r="604" spans="4:6" ht="14.5">
      <c r="D604" s="26"/>
      <c r="F604" s="26"/>
    </row>
    <row r="605" spans="4:6" ht="14.5">
      <c r="D605" s="26"/>
      <c r="F605" s="26"/>
    </row>
    <row r="606" spans="4:6" ht="14.5">
      <c r="D606" s="26"/>
      <c r="F606" s="26"/>
    </row>
    <row r="607" spans="4:6" ht="14.5">
      <c r="D607" s="26"/>
      <c r="F607" s="26"/>
    </row>
    <row r="608" spans="4:6" ht="14.5">
      <c r="D608" s="26"/>
      <c r="F608" s="26"/>
    </row>
    <row r="609" spans="4:6" ht="14.5">
      <c r="D609" s="26"/>
      <c r="F609" s="26"/>
    </row>
    <row r="610" spans="4:6" ht="14.5">
      <c r="D610" s="26"/>
      <c r="F610" s="26"/>
    </row>
    <row r="611" spans="4:6" ht="14.5">
      <c r="D611" s="26"/>
      <c r="F611" s="26"/>
    </row>
    <row r="612" spans="4:6" ht="14.5">
      <c r="D612" s="26"/>
      <c r="F612" s="26"/>
    </row>
    <row r="613" spans="4:6" ht="14.5">
      <c r="D613" s="26"/>
      <c r="F613" s="26"/>
    </row>
    <row r="614" spans="4:6" ht="14.5">
      <c r="D614" s="26"/>
      <c r="F614" s="26"/>
    </row>
    <row r="615" spans="4:6" ht="14.5">
      <c r="D615" s="26"/>
      <c r="F615" s="26"/>
    </row>
    <row r="616" spans="4:6" ht="14.5">
      <c r="D616" s="26"/>
      <c r="F616" s="26"/>
    </row>
    <row r="617" spans="4:6" ht="14.5">
      <c r="D617" s="26"/>
      <c r="F617" s="26"/>
    </row>
    <row r="618" spans="4:6" ht="14.5">
      <c r="D618" s="26"/>
      <c r="F618" s="26"/>
    </row>
    <row r="619" spans="4:6" ht="14.5">
      <c r="D619" s="26"/>
      <c r="F619" s="26"/>
    </row>
    <row r="620" spans="4:6" ht="14.5">
      <c r="D620" s="26"/>
      <c r="F620" s="26"/>
    </row>
    <row r="621" spans="4:6" ht="14.5">
      <c r="D621" s="26"/>
      <c r="F621" s="26"/>
    </row>
    <row r="622" spans="4:6" ht="14.5">
      <c r="D622" s="26"/>
      <c r="F622" s="26"/>
    </row>
    <row r="623" spans="4:6" ht="14.5">
      <c r="D623" s="26"/>
      <c r="F623" s="26"/>
    </row>
    <row r="624" spans="4:6" ht="14.5">
      <c r="D624" s="26"/>
      <c r="F624" s="26"/>
    </row>
    <row r="625" spans="4:6" ht="14.5">
      <c r="D625" s="26"/>
      <c r="F625" s="26"/>
    </row>
    <row r="626" spans="4:6" ht="14.5">
      <c r="D626" s="26"/>
      <c r="F626" s="26"/>
    </row>
    <row r="627" spans="4:6" ht="14.5">
      <c r="D627" s="26"/>
      <c r="F627" s="26"/>
    </row>
    <row r="628" spans="4:6" ht="14.5">
      <c r="D628" s="26"/>
      <c r="F628" s="26"/>
    </row>
    <row r="629" spans="4:6" ht="14.5">
      <c r="D629" s="26"/>
      <c r="F629" s="26"/>
    </row>
    <row r="630" spans="4:6" ht="14.5">
      <c r="D630" s="26"/>
      <c r="F630" s="26"/>
    </row>
    <row r="631" spans="4:6" ht="14.5">
      <c r="D631" s="26"/>
      <c r="F631" s="26"/>
    </row>
    <row r="632" spans="4:6" ht="14.5">
      <c r="D632" s="26"/>
      <c r="F632" s="26"/>
    </row>
    <row r="633" spans="4:6" ht="14.5">
      <c r="D633" s="26"/>
      <c r="F633" s="26"/>
    </row>
    <row r="634" spans="4:6" ht="14.5">
      <c r="D634" s="26"/>
      <c r="F634" s="26"/>
    </row>
    <row r="635" spans="4:6" ht="14.5">
      <c r="D635" s="26"/>
      <c r="F635" s="26"/>
    </row>
    <row r="636" spans="4:6" ht="14.5">
      <c r="D636" s="26"/>
      <c r="F636" s="26"/>
    </row>
    <row r="637" spans="4:6" ht="14.5">
      <c r="D637" s="26"/>
      <c r="F637" s="26"/>
    </row>
    <row r="638" spans="4:6" ht="14.5">
      <c r="D638" s="26"/>
      <c r="F638" s="26"/>
    </row>
    <row r="639" spans="4:6" ht="14.5">
      <c r="D639" s="26"/>
      <c r="F639" s="26"/>
    </row>
    <row r="640" spans="4:6" ht="14.5">
      <c r="D640" s="26"/>
      <c r="F640" s="26"/>
    </row>
    <row r="641" spans="4:6" ht="14.5">
      <c r="D641" s="26"/>
      <c r="F641" s="26"/>
    </row>
    <row r="642" spans="4:6" ht="14.5">
      <c r="D642" s="26"/>
      <c r="F642" s="26"/>
    </row>
    <row r="643" spans="4:6" ht="14.5">
      <c r="D643" s="26"/>
      <c r="F643" s="26"/>
    </row>
    <row r="644" spans="4:6" ht="14.5">
      <c r="D644" s="26"/>
      <c r="F644" s="26"/>
    </row>
    <row r="645" spans="4:6" ht="14.5">
      <c r="D645" s="26"/>
      <c r="F645" s="26"/>
    </row>
    <row r="646" spans="4:6" ht="14.5">
      <c r="D646" s="26"/>
      <c r="F646" s="26"/>
    </row>
    <row r="647" spans="4:6" ht="14.5">
      <c r="D647" s="26"/>
      <c r="F647" s="26"/>
    </row>
    <row r="648" spans="4:6" ht="14.5">
      <c r="D648" s="26"/>
      <c r="F648" s="26"/>
    </row>
    <row r="649" spans="4:6" ht="14.5">
      <c r="D649" s="26"/>
      <c r="F649" s="26"/>
    </row>
    <row r="650" spans="4:6" ht="14.5">
      <c r="D650" s="26"/>
      <c r="F650" s="26"/>
    </row>
    <row r="651" spans="4:6" ht="14.5">
      <c r="D651" s="26"/>
      <c r="F651" s="26"/>
    </row>
    <row r="652" spans="4:6" ht="14.5">
      <c r="D652" s="26"/>
      <c r="F652" s="26"/>
    </row>
    <row r="653" spans="4:6" ht="14.5">
      <c r="D653" s="26"/>
      <c r="F653" s="26"/>
    </row>
    <row r="654" spans="4:6" ht="14.5">
      <c r="D654" s="26"/>
      <c r="F654" s="26"/>
    </row>
    <row r="655" spans="4:6" ht="14.5">
      <c r="D655" s="26"/>
      <c r="F655" s="26"/>
    </row>
    <row r="656" spans="4:6" ht="14.5">
      <c r="D656" s="26"/>
      <c r="F656" s="26"/>
    </row>
    <row r="657" spans="4:6" ht="14.5">
      <c r="D657" s="26"/>
      <c r="F657" s="26"/>
    </row>
    <row r="658" spans="4:6" ht="14.5">
      <c r="D658" s="26"/>
      <c r="F658" s="26"/>
    </row>
    <row r="659" spans="4:6" ht="14.5">
      <c r="D659" s="26"/>
      <c r="F659" s="26"/>
    </row>
    <row r="660" spans="4:6" ht="14.5">
      <c r="D660" s="26"/>
      <c r="F660" s="26"/>
    </row>
    <row r="661" spans="4:6" ht="14.5">
      <c r="D661" s="26"/>
      <c r="F661" s="26"/>
    </row>
    <row r="662" spans="4:6" ht="14.5">
      <c r="D662" s="26"/>
      <c r="F662" s="26"/>
    </row>
    <row r="663" spans="4:6" ht="14.5">
      <c r="D663" s="26"/>
      <c r="F663" s="26"/>
    </row>
    <row r="664" spans="4:6" ht="14.5">
      <c r="D664" s="26"/>
      <c r="F664" s="26"/>
    </row>
    <row r="665" spans="4:6" ht="14.5">
      <c r="D665" s="26"/>
      <c r="F665" s="26"/>
    </row>
    <row r="666" spans="4:6" ht="14.5">
      <c r="D666" s="26"/>
      <c r="F666" s="26"/>
    </row>
    <row r="667" spans="4:6" ht="14.5">
      <c r="D667" s="26"/>
      <c r="F667" s="26"/>
    </row>
    <row r="668" spans="4:6" ht="14.5">
      <c r="D668" s="26"/>
      <c r="F668" s="26"/>
    </row>
    <row r="669" spans="4:6" ht="14.5">
      <c r="D669" s="26"/>
      <c r="F669" s="26"/>
    </row>
    <row r="670" spans="4:6" ht="14.5">
      <c r="D670" s="26"/>
      <c r="F670" s="26"/>
    </row>
    <row r="671" spans="4:6" ht="14.5">
      <c r="D671" s="26"/>
      <c r="F671" s="26"/>
    </row>
    <row r="672" spans="4:6" ht="14.5">
      <c r="D672" s="26"/>
      <c r="F672" s="26"/>
    </row>
    <row r="673" spans="4:6" ht="14.5">
      <c r="D673" s="26"/>
      <c r="F673" s="26"/>
    </row>
    <row r="674" spans="4:6" ht="14.5">
      <c r="D674" s="26"/>
      <c r="F674" s="26"/>
    </row>
    <row r="675" spans="4:6" ht="14.5">
      <c r="D675" s="26"/>
      <c r="F675" s="26"/>
    </row>
    <row r="676" spans="4:6" ht="14.5">
      <c r="D676" s="26"/>
      <c r="F676" s="26"/>
    </row>
    <row r="677" spans="4:6" ht="14.5">
      <c r="D677" s="26"/>
      <c r="F677" s="26"/>
    </row>
    <row r="678" spans="4:6" ht="14.5">
      <c r="D678" s="26"/>
      <c r="F678" s="26"/>
    </row>
    <row r="679" spans="4:6" ht="14.5">
      <c r="D679" s="26"/>
      <c r="F679" s="26"/>
    </row>
    <row r="680" spans="4:6" ht="14.5">
      <c r="D680" s="26"/>
      <c r="F680" s="26"/>
    </row>
    <row r="681" spans="4:6" ht="14.5">
      <c r="D681" s="26"/>
      <c r="F681" s="26"/>
    </row>
    <row r="682" spans="4:6" ht="14.5">
      <c r="D682" s="26"/>
      <c r="F682" s="26"/>
    </row>
    <row r="683" spans="4:6" ht="14.5">
      <c r="D683" s="26"/>
      <c r="F683" s="26"/>
    </row>
    <row r="684" spans="4:6" ht="14.5">
      <c r="D684" s="26"/>
      <c r="F684" s="26"/>
    </row>
    <row r="685" spans="4:6" ht="14.5">
      <c r="D685" s="26"/>
      <c r="F685" s="26"/>
    </row>
    <row r="686" spans="4:6" ht="14.5">
      <c r="D686" s="26"/>
      <c r="F686" s="26"/>
    </row>
    <row r="687" spans="4:6" ht="14.5">
      <c r="D687" s="26"/>
      <c r="F687" s="26"/>
    </row>
    <row r="688" spans="4:6" ht="14.5">
      <c r="D688" s="26"/>
      <c r="F688" s="26"/>
    </row>
    <row r="689" spans="4:6" ht="14.5">
      <c r="D689" s="26"/>
      <c r="F689" s="26"/>
    </row>
    <row r="690" spans="4:6" ht="14.5">
      <c r="D690" s="26"/>
      <c r="F690" s="26"/>
    </row>
    <row r="691" spans="4:6" ht="14.5">
      <c r="D691" s="26"/>
      <c r="F691" s="26"/>
    </row>
    <row r="692" spans="4:6" ht="14.5">
      <c r="D692" s="26"/>
      <c r="F692" s="26"/>
    </row>
    <row r="693" spans="4:6" ht="14.5">
      <c r="D693" s="26"/>
      <c r="F693" s="26"/>
    </row>
    <row r="694" spans="4:6" ht="14.5">
      <c r="D694" s="26"/>
      <c r="F694" s="26"/>
    </row>
    <row r="695" spans="4:6" ht="14.5">
      <c r="D695" s="26"/>
      <c r="F695" s="26"/>
    </row>
    <row r="696" spans="4:6" ht="14.5">
      <c r="D696" s="26"/>
      <c r="F696" s="26"/>
    </row>
    <row r="697" spans="4:6" ht="14.5">
      <c r="D697" s="26"/>
      <c r="F697" s="26"/>
    </row>
    <row r="698" spans="4:6" ht="14.5">
      <c r="D698" s="26"/>
      <c r="F698" s="26"/>
    </row>
    <row r="699" spans="4:6" ht="14.5">
      <c r="D699" s="26"/>
      <c r="F699" s="26"/>
    </row>
    <row r="700" spans="4:6" ht="14.5">
      <c r="D700" s="26"/>
      <c r="F700" s="26"/>
    </row>
    <row r="701" spans="4:6" ht="14.5">
      <c r="D701" s="26"/>
      <c r="F701" s="26"/>
    </row>
    <row r="702" spans="4:6" ht="14.5">
      <c r="D702" s="26"/>
      <c r="F702" s="26"/>
    </row>
    <row r="703" spans="4:6" ht="14.5">
      <c r="D703" s="26"/>
      <c r="F703" s="26"/>
    </row>
    <row r="704" spans="4:6" ht="14.5">
      <c r="D704" s="26"/>
      <c r="F704" s="26"/>
    </row>
    <row r="705" spans="4:6" ht="14.5">
      <c r="D705" s="26"/>
      <c r="F705" s="26"/>
    </row>
    <row r="706" spans="4:6" ht="14.5">
      <c r="D706" s="26"/>
      <c r="F706" s="26"/>
    </row>
    <row r="707" spans="4:6" ht="14.5">
      <c r="D707" s="26"/>
      <c r="F707" s="26"/>
    </row>
    <row r="708" spans="4:6" ht="14.5">
      <c r="D708" s="26"/>
      <c r="F708" s="26"/>
    </row>
    <row r="709" spans="4:6" ht="14.5">
      <c r="D709" s="26"/>
      <c r="F709" s="26"/>
    </row>
    <row r="710" spans="4:6" ht="14.5">
      <c r="D710" s="26"/>
      <c r="F710" s="26"/>
    </row>
    <row r="711" spans="4:6" ht="14.5">
      <c r="D711" s="26"/>
      <c r="F711" s="26"/>
    </row>
    <row r="712" spans="4:6" ht="14.5">
      <c r="D712" s="26"/>
      <c r="F712" s="26"/>
    </row>
    <row r="713" spans="4:6" ht="14.5">
      <c r="D713" s="26"/>
      <c r="F713" s="26"/>
    </row>
    <row r="714" spans="4:6" ht="14.5">
      <c r="D714" s="26"/>
      <c r="F714" s="26"/>
    </row>
    <row r="715" spans="4:6" ht="14.5">
      <c r="D715" s="26"/>
      <c r="F715" s="26"/>
    </row>
    <row r="716" spans="4:6" ht="14.5">
      <c r="D716" s="26"/>
      <c r="F716" s="26"/>
    </row>
    <row r="717" spans="4:6" ht="14.5">
      <c r="D717" s="26"/>
      <c r="F717" s="26"/>
    </row>
    <row r="718" spans="4:6" ht="14.5">
      <c r="D718" s="26"/>
      <c r="F718" s="26"/>
    </row>
    <row r="719" spans="4:6" ht="14.5">
      <c r="D719" s="26"/>
      <c r="F719" s="26"/>
    </row>
    <row r="720" spans="4:6" ht="14.5">
      <c r="D720" s="26"/>
      <c r="F720" s="26"/>
    </row>
    <row r="721" spans="4:6" ht="14.5">
      <c r="D721" s="26"/>
      <c r="F721" s="26"/>
    </row>
    <row r="722" spans="4:6" ht="14.5">
      <c r="D722" s="26"/>
      <c r="F722" s="26"/>
    </row>
    <row r="723" spans="4:6" ht="14.5">
      <c r="D723" s="26"/>
      <c r="F723" s="26"/>
    </row>
    <row r="724" spans="4:6" ht="14.5">
      <c r="D724" s="26"/>
      <c r="F724" s="26"/>
    </row>
    <row r="725" spans="4:6" ht="14.5">
      <c r="D725" s="26"/>
      <c r="F725" s="26"/>
    </row>
    <row r="726" spans="4:6" ht="14.5">
      <c r="D726" s="26"/>
      <c r="F726" s="26"/>
    </row>
    <row r="727" spans="4:6" ht="14.5">
      <c r="D727" s="26"/>
      <c r="F727" s="26"/>
    </row>
    <row r="728" spans="4:6" ht="14.5">
      <c r="D728" s="26"/>
      <c r="F728" s="26"/>
    </row>
    <row r="729" spans="4:6" ht="14.5">
      <c r="D729" s="26"/>
      <c r="F729" s="26"/>
    </row>
    <row r="730" spans="4:6" ht="14.5">
      <c r="D730" s="26"/>
      <c r="F730" s="26"/>
    </row>
    <row r="731" spans="4:6" ht="14.5">
      <c r="D731" s="26"/>
      <c r="F731" s="26"/>
    </row>
    <row r="732" spans="4:6" ht="14.5">
      <c r="D732" s="26"/>
      <c r="F732" s="26"/>
    </row>
    <row r="733" spans="4:6" ht="14.5">
      <c r="D733" s="26"/>
      <c r="F733" s="26"/>
    </row>
    <row r="734" spans="4:6" ht="14.5">
      <c r="D734" s="26"/>
      <c r="F734" s="26"/>
    </row>
    <row r="735" spans="4:6" ht="14.5">
      <c r="D735" s="26"/>
      <c r="F735" s="26"/>
    </row>
    <row r="736" spans="4:6" ht="14.5">
      <c r="D736" s="26"/>
      <c r="F736" s="26"/>
    </row>
    <row r="737" spans="4:6" ht="14.5">
      <c r="D737" s="26"/>
      <c r="F737" s="26"/>
    </row>
    <row r="738" spans="4:6" ht="14.5">
      <c r="D738" s="26"/>
      <c r="F738" s="26"/>
    </row>
    <row r="739" spans="4:6" ht="14.5">
      <c r="D739" s="26"/>
      <c r="F739" s="26"/>
    </row>
    <row r="740" spans="4:6" ht="14.5">
      <c r="D740" s="26"/>
      <c r="F740" s="26"/>
    </row>
    <row r="741" spans="4:6" ht="14.5">
      <c r="D741" s="26"/>
      <c r="F741" s="26"/>
    </row>
    <row r="742" spans="4:6" ht="14.5">
      <c r="D742" s="26"/>
      <c r="F742" s="26"/>
    </row>
    <row r="743" spans="4:6" ht="14.5">
      <c r="D743" s="26"/>
      <c r="F743" s="26"/>
    </row>
    <row r="744" spans="4:6" ht="14.5">
      <c r="D744" s="26"/>
      <c r="F744" s="26"/>
    </row>
    <row r="745" spans="4:6" ht="14.5">
      <c r="D745" s="26"/>
      <c r="F745" s="26"/>
    </row>
    <row r="746" spans="4:6" ht="14.5">
      <c r="D746" s="26"/>
      <c r="F746" s="26"/>
    </row>
    <row r="747" spans="4:6" ht="14.5">
      <c r="D747" s="26"/>
      <c r="F747" s="26"/>
    </row>
    <row r="748" spans="4:6" ht="14.5">
      <c r="D748" s="26"/>
      <c r="F748" s="26"/>
    </row>
    <row r="749" spans="4:6" ht="14.5">
      <c r="D749" s="26"/>
      <c r="F749" s="26"/>
    </row>
    <row r="750" spans="4:6" ht="14.5">
      <c r="D750" s="26"/>
      <c r="F750" s="26"/>
    </row>
    <row r="751" spans="4:6" ht="14.5">
      <c r="D751" s="26"/>
      <c r="F751" s="26"/>
    </row>
    <row r="752" spans="4:6" ht="14.5">
      <c r="D752" s="26"/>
      <c r="F752" s="26"/>
    </row>
    <row r="753" spans="4:6" ht="14.5">
      <c r="D753" s="26"/>
      <c r="F753" s="26"/>
    </row>
    <row r="754" spans="4:6" ht="14.5">
      <c r="D754" s="26"/>
      <c r="F754" s="26"/>
    </row>
    <row r="755" spans="4:6" ht="14.5">
      <c r="D755" s="26"/>
      <c r="F755" s="26"/>
    </row>
    <row r="756" spans="4:6" ht="14.5">
      <c r="D756" s="26"/>
      <c r="F756" s="26"/>
    </row>
    <row r="757" spans="4:6" ht="14.5">
      <c r="D757" s="26"/>
      <c r="F757" s="26"/>
    </row>
    <row r="758" spans="4:6" ht="14.5">
      <c r="D758" s="26"/>
      <c r="F758" s="26"/>
    </row>
    <row r="759" spans="4:6" ht="14.5">
      <c r="D759" s="26"/>
      <c r="F759" s="26"/>
    </row>
    <row r="760" spans="4:6" ht="14.5">
      <c r="D760" s="26"/>
      <c r="F760" s="26"/>
    </row>
    <row r="761" spans="4:6" ht="14.5">
      <c r="D761" s="26"/>
      <c r="F761" s="26"/>
    </row>
    <row r="762" spans="4:6" ht="14.5">
      <c r="D762" s="26"/>
      <c r="F762" s="26"/>
    </row>
    <row r="763" spans="4:6" ht="14.5">
      <c r="D763" s="26"/>
      <c r="F763" s="26"/>
    </row>
    <row r="764" spans="4:6" ht="14.5">
      <c r="D764" s="26"/>
      <c r="F764" s="26"/>
    </row>
    <row r="765" spans="4:6" ht="14.5">
      <c r="D765" s="26"/>
      <c r="F765" s="26"/>
    </row>
    <row r="766" spans="4:6" ht="14.5">
      <c r="D766" s="26"/>
      <c r="F766" s="26"/>
    </row>
    <row r="767" spans="4:6" ht="14.5">
      <c r="D767" s="26"/>
      <c r="F767" s="26"/>
    </row>
    <row r="768" spans="4:6" ht="14.5">
      <c r="D768" s="26"/>
      <c r="F768" s="26"/>
    </row>
    <row r="769" spans="4:6" ht="14.5">
      <c r="D769" s="26"/>
      <c r="F769" s="26"/>
    </row>
    <row r="770" spans="4:6" ht="14.5">
      <c r="D770" s="26"/>
      <c r="F770" s="26"/>
    </row>
    <row r="771" spans="4:6" ht="14.5">
      <c r="D771" s="26"/>
      <c r="F771" s="26"/>
    </row>
    <row r="772" spans="4:6" ht="14.5">
      <c r="D772" s="26"/>
      <c r="F772" s="26"/>
    </row>
    <row r="773" spans="4:6" ht="14.5">
      <c r="D773" s="26"/>
      <c r="F773" s="26"/>
    </row>
    <row r="774" spans="4:6" ht="14.5">
      <c r="D774" s="26"/>
      <c r="F774" s="26"/>
    </row>
    <row r="775" spans="4:6" ht="14.5">
      <c r="D775" s="26"/>
      <c r="F775" s="26"/>
    </row>
    <row r="776" spans="4:6" ht="14.5">
      <c r="D776" s="26"/>
      <c r="F776" s="26"/>
    </row>
    <row r="777" spans="4:6" ht="14.5">
      <c r="D777" s="26"/>
      <c r="F777" s="26"/>
    </row>
    <row r="778" spans="4:6" ht="14.5">
      <c r="D778" s="26"/>
      <c r="F778" s="26"/>
    </row>
    <row r="779" spans="4:6" ht="14.5">
      <c r="D779" s="26"/>
      <c r="F779" s="26"/>
    </row>
    <row r="780" spans="4:6" ht="14.5">
      <c r="D780" s="26"/>
      <c r="F780" s="26"/>
    </row>
    <row r="781" spans="4:6" ht="14.5">
      <c r="D781" s="26"/>
      <c r="F781" s="26"/>
    </row>
    <row r="782" spans="4:6" ht="14.5">
      <c r="D782" s="26"/>
      <c r="F782" s="26"/>
    </row>
    <row r="783" spans="4:6" ht="14.5">
      <c r="D783" s="26"/>
      <c r="F783" s="26"/>
    </row>
    <row r="784" spans="4:6" ht="14.5">
      <c r="D784" s="26"/>
      <c r="F784" s="26"/>
    </row>
    <row r="785" spans="4:6" ht="14.5">
      <c r="D785" s="26"/>
      <c r="F785" s="26"/>
    </row>
    <row r="786" spans="4:6" ht="14.5">
      <c r="D786" s="26"/>
      <c r="F786" s="26"/>
    </row>
    <row r="787" spans="4:6" ht="14.5">
      <c r="D787" s="26"/>
      <c r="F787" s="26"/>
    </row>
    <row r="788" spans="4:6" ht="14.5">
      <c r="D788" s="26"/>
      <c r="F788" s="26"/>
    </row>
    <row r="789" spans="4:6" ht="14.5">
      <c r="D789" s="26"/>
      <c r="F789" s="26"/>
    </row>
    <row r="790" spans="4:6" ht="14.5">
      <c r="D790" s="26"/>
      <c r="F790" s="26"/>
    </row>
    <row r="791" spans="4:6" ht="14.5">
      <c r="D791" s="26"/>
      <c r="F791" s="26"/>
    </row>
    <row r="792" spans="4:6" ht="14.5">
      <c r="D792" s="26"/>
      <c r="F792" s="26"/>
    </row>
    <row r="793" spans="4:6" ht="14.5">
      <c r="D793" s="26"/>
      <c r="F793" s="26"/>
    </row>
    <row r="794" spans="4:6" ht="14.5">
      <c r="D794" s="26"/>
      <c r="F794" s="26"/>
    </row>
    <row r="795" spans="4:6" ht="14.5">
      <c r="D795" s="26"/>
      <c r="F795" s="26"/>
    </row>
    <row r="796" spans="4:6" ht="14.5">
      <c r="D796" s="26"/>
      <c r="F796" s="26"/>
    </row>
    <row r="797" spans="4:6" ht="14.5">
      <c r="D797" s="26"/>
      <c r="F797" s="26"/>
    </row>
    <row r="798" spans="4:6" ht="14.5">
      <c r="D798" s="26"/>
      <c r="F798" s="26"/>
    </row>
    <row r="799" spans="4:6" ht="14.5">
      <c r="D799" s="26"/>
      <c r="F799" s="26"/>
    </row>
    <row r="800" spans="4:6" ht="14.5">
      <c r="D800" s="26"/>
      <c r="F800" s="26"/>
    </row>
    <row r="801" spans="4:6" ht="14.5">
      <c r="D801" s="26"/>
      <c r="F801" s="26"/>
    </row>
    <row r="802" spans="4:6" ht="14.5">
      <c r="D802" s="26"/>
      <c r="F802" s="26"/>
    </row>
    <row r="803" spans="4:6" ht="14.5">
      <c r="D803" s="26"/>
      <c r="F803" s="26"/>
    </row>
    <row r="804" spans="4:6" ht="14.5">
      <c r="D804" s="26"/>
      <c r="F804" s="26"/>
    </row>
    <row r="805" spans="4:6" ht="14.5">
      <c r="D805" s="26"/>
      <c r="F805" s="26"/>
    </row>
    <row r="806" spans="4:6" ht="14.5">
      <c r="D806" s="26"/>
      <c r="F806" s="26"/>
    </row>
    <row r="807" spans="4:6" ht="14.5">
      <c r="D807" s="26"/>
      <c r="F807" s="26"/>
    </row>
    <row r="808" spans="4:6" ht="14.5">
      <c r="D808" s="26"/>
      <c r="F808" s="26"/>
    </row>
    <row r="809" spans="4:6" ht="14.5">
      <c r="D809" s="26"/>
      <c r="F809" s="26"/>
    </row>
    <row r="810" spans="4:6" ht="14.5">
      <c r="D810" s="26"/>
      <c r="F810" s="26"/>
    </row>
    <row r="811" spans="4:6" ht="14.5">
      <c r="D811" s="26"/>
      <c r="F811" s="26"/>
    </row>
    <row r="812" spans="4:6" ht="14.5">
      <c r="D812" s="26"/>
      <c r="F812" s="26"/>
    </row>
    <row r="813" spans="4:6" ht="14.5">
      <c r="D813" s="26"/>
      <c r="F813" s="26"/>
    </row>
    <row r="814" spans="4:6" ht="14.5">
      <c r="D814" s="26"/>
      <c r="F814" s="26"/>
    </row>
    <row r="815" spans="4:6" ht="14.5">
      <c r="D815" s="26"/>
      <c r="F815" s="26"/>
    </row>
    <row r="816" spans="4:6" ht="14.5">
      <c r="D816" s="26"/>
      <c r="F816" s="26"/>
    </row>
    <row r="817" spans="4:6" ht="14.5">
      <c r="D817" s="26"/>
      <c r="F817" s="26"/>
    </row>
    <row r="818" spans="4:6" ht="14.5">
      <c r="D818" s="26"/>
      <c r="F818" s="26"/>
    </row>
    <row r="819" spans="4:6" ht="14.5">
      <c r="D819" s="26"/>
      <c r="F819" s="26"/>
    </row>
    <row r="820" spans="4:6" ht="14.5">
      <c r="D820" s="26"/>
      <c r="F820" s="26"/>
    </row>
    <row r="821" spans="4:6" ht="14.5">
      <c r="D821" s="26"/>
      <c r="F821" s="26"/>
    </row>
    <row r="822" spans="4:6" ht="14.5">
      <c r="D822" s="26"/>
      <c r="F822" s="26"/>
    </row>
    <row r="823" spans="4:6" ht="14.5">
      <c r="D823" s="26"/>
      <c r="F823" s="26"/>
    </row>
    <row r="824" spans="4:6" ht="14.5">
      <c r="D824" s="26"/>
      <c r="F824" s="26"/>
    </row>
    <row r="825" spans="4:6" ht="14.5">
      <c r="D825" s="26"/>
      <c r="F825" s="26"/>
    </row>
    <row r="826" spans="4:6" ht="14.5">
      <c r="D826" s="26"/>
      <c r="F826" s="26"/>
    </row>
    <row r="827" spans="4:6" ht="14.5">
      <c r="D827" s="26"/>
      <c r="F827" s="26"/>
    </row>
    <row r="828" spans="4:6" ht="14.5">
      <c r="D828" s="26"/>
      <c r="F828" s="26"/>
    </row>
    <row r="829" spans="4:6" ht="14.5">
      <c r="D829" s="26"/>
      <c r="F829" s="26"/>
    </row>
    <row r="830" spans="4:6" ht="14.5">
      <c r="D830" s="26"/>
      <c r="F830" s="26"/>
    </row>
    <row r="831" spans="4:6" ht="14.5">
      <c r="D831" s="26"/>
      <c r="F831" s="26"/>
    </row>
    <row r="832" spans="4:6" ht="14.5">
      <c r="D832" s="26"/>
      <c r="F832" s="26"/>
    </row>
    <row r="833" spans="4:6" ht="14.5">
      <c r="D833" s="26"/>
      <c r="F833" s="26"/>
    </row>
    <row r="834" spans="4:6" ht="14.5">
      <c r="D834" s="26"/>
      <c r="F834" s="26"/>
    </row>
    <row r="835" spans="4:6" ht="14.5">
      <c r="D835" s="26"/>
      <c r="F835" s="26"/>
    </row>
    <row r="836" spans="4:6" ht="14.5">
      <c r="D836" s="26"/>
      <c r="F836" s="26"/>
    </row>
    <row r="837" spans="4:6" ht="14.5">
      <c r="D837" s="26"/>
      <c r="F837" s="26"/>
    </row>
    <row r="838" spans="4:6" ht="14.5">
      <c r="D838" s="26"/>
      <c r="F838" s="26"/>
    </row>
    <row r="839" spans="4:6" ht="14.5">
      <c r="D839" s="26"/>
      <c r="F839" s="26"/>
    </row>
    <row r="840" spans="4:6" ht="14.5">
      <c r="D840" s="26"/>
      <c r="F840" s="26"/>
    </row>
    <row r="841" spans="4:6" ht="14.5">
      <c r="D841" s="26"/>
      <c r="F841" s="26"/>
    </row>
    <row r="842" spans="4:6" ht="14.5">
      <c r="D842" s="26"/>
      <c r="F842" s="26"/>
    </row>
    <row r="843" spans="4:6" ht="14.5">
      <c r="D843" s="26"/>
      <c r="F843" s="26"/>
    </row>
    <row r="844" spans="4:6" ht="14.5">
      <c r="D844" s="26"/>
      <c r="F844" s="26"/>
    </row>
    <row r="845" spans="4:6" ht="14.5">
      <c r="D845" s="26"/>
      <c r="F845" s="26"/>
    </row>
    <row r="846" spans="4:6" ht="14.5">
      <c r="D846" s="26"/>
      <c r="F846" s="26"/>
    </row>
    <row r="847" spans="4:6" ht="14.5">
      <c r="D847" s="26"/>
      <c r="F847" s="26"/>
    </row>
    <row r="848" spans="4:6" ht="14.5">
      <c r="D848" s="26"/>
      <c r="F848" s="26"/>
    </row>
    <row r="849" spans="4:6" ht="14.5">
      <c r="D849" s="26"/>
      <c r="F849" s="26"/>
    </row>
    <row r="850" spans="4:6" ht="14.5">
      <c r="D850" s="26"/>
      <c r="F850" s="26"/>
    </row>
    <row r="851" spans="4:6" ht="14.5">
      <c r="D851" s="26"/>
      <c r="F851" s="26"/>
    </row>
    <row r="852" spans="4:6" ht="14.5">
      <c r="D852" s="26"/>
      <c r="F852" s="26"/>
    </row>
    <row r="853" spans="4:6" ht="14.5">
      <c r="D853" s="26"/>
      <c r="F853" s="26"/>
    </row>
    <row r="854" spans="4:6" ht="14.5">
      <c r="D854" s="26"/>
      <c r="F854" s="26"/>
    </row>
    <row r="855" spans="4:6" ht="14.5">
      <c r="D855" s="26"/>
      <c r="F855" s="26"/>
    </row>
    <row r="856" spans="4:6" ht="14.5">
      <c r="D856" s="26"/>
      <c r="F856" s="26"/>
    </row>
    <row r="857" spans="4:6" ht="14.5">
      <c r="D857" s="26"/>
      <c r="F857" s="26"/>
    </row>
    <row r="858" spans="4:6" ht="14.5">
      <c r="D858" s="26"/>
      <c r="F858" s="26"/>
    </row>
    <row r="859" spans="4:6" ht="14.5">
      <c r="D859" s="26"/>
      <c r="F859" s="26"/>
    </row>
    <row r="860" spans="4:6" ht="14.5">
      <c r="D860" s="26"/>
      <c r="F860" s="26"/>
    </row>
    <row r="861" spans="4:6" ht="14.5">
      <c r="D861" s="26"/>
      <c r="F861" s="26"/>
    </row>
    <row r="862" spans="4:6" ht="14.5">
      <c r="D862" s="26"/>
      <c r="F862" s="26"/>
    </row>
    <row r="863" spans="4:6" ht="14.5">
      <c r="D863" s="26"/>
      <c r="F863" s="26"/>
    </row>
    <row r="864" spans="4:6" ht="14.5">
      <c r="D864" s="26"/>
      <c r="F864" s="26"/>
    </row>
    <row r="865" spans="4:6" ht="14.5">
      <c r="D865" s="26"/>
      <c r="F865" s="26"/>
    </row>
    <row r="866" spans="4:6" ht="14.5">
      <c r="D866" s="26"/>
      <c r="F866" s="26"/>
    </row>
    <row r="867" spans="4:6" ht="14.5">
      <c r="D867" s="26"/>
      <c r="F867" s="26"/>
    </row>
    <row r="868" spans="4:6" ht="14.5">
      <c r="D868" s="26"/>
      <c r="F868" s="26"/>
    </row>
    <row r="869" spans="4:6" ht="14.5">
      <c r="D869" s="26"/>
      <c r="F869" s="26"/>
    </row>
    <row r="870" spans="4:6" ht="14.5">
      <c r="D870" s="26"/>
      <c r="F870" s="26"/>
    </row>
    <row r="871" spans="4:6" ht="14.5">
      <c r="D871" s="26"/>
      <c r="F871" s="26"/>
    </row>
    <row r="872" spans="4:6" ht="14.5">
      <c r="D872" s="26"/>
      <c r="F872" s="26"/>
    </row>
    <row r="873" spans="4:6" ht="14.5">
      <c r="D873" s="26"/>
      <c r="F873" s="26"/>
    </row>
    <row r="874" spans="4:6" ht="14.5">
      <c r="D874" s="26"/>
      <c r="F874" s="26"/>
    </row>
    <row r="875" spans="4:6" ht="14.5">
      <c r="D875" s="26"/>
      <c r="F875" s="26"/>
    </row>
    <row r="876" spans="4:6" ht="14.5">
      <c r="D876" s="26"/>
      <c r="F876" s="26"/>
    </row>
    <row r="877" spans="4:6" ht="14.5">
      <c r="D877" s="26"/>
      <c r="F877" s="26"/>
    </row>
    <row r="878" spans="4:6" ht="14.5">
      <c r="D878" s="26"/>
      <c r="F878" s="26"/>
    </row>
    <row r="879" spans="4:6" ht="14.5">
      <c r="D879" s="26"/>
      <c r="F879" s="26"/>
    </row>
    <row r="880" spans="4:6" ht="14.5">
      <c r="D880" s="26"/>
      <c r="F880" s="26"/>
    </row>
    <row r="881" spans="4:6" ht="14.5">
      <c r="D881" s="26"/>
      <c r="F881" s="26"/>
    </row>
    <row r="882" spans="4:6" ht="14.5">
      <c r="D882" s="26"/>
      <c r="F882" s="26"/>
    </row>
    <row r="883" spans="4:6" ht="14.5">
      <c r="D883" s="26"/>
      <c r="F883" s="26"/>
    </row>
    <row r="884" spans="4:6" ht="14.5">
      <c r="D884" s="26"/>
      <c r="F884" s="26"/>
    </row>
    <row r="885" spans="4:6" ht="14.5">
      <c r="D885" s="26"/>
      <c r="F885" s="26"/>
    </row>
    <row r="886" spans="4:6" ht="14.5">
      <c r="D886" s="26"/>
      <c r="F886" s="26"/>
    </row>
    <row r="887" spans="4:6" ht="14.5">
      <c r="D887" s="26"/>
      <c r="F887" s="26"/>
    </row>
    <row r="888" spans="4:6" ht="14.5">
      <c r="D888" s="26"/>
      <c r="F888" s="26"/>
    </row>
    <row r="889" spans="4:6" ht="14.5">
      <c r="D889" s="26"/>
      <c r="F889" s="26"/>
    </row>
    <row r="890" spans="4:6" ht="14.5">
      <c r="D890" s="26"/>
      <c r="F890" s="26"/>
    </row>
    <row r="891" spans="4:6" ht="14.5">
      <c r="D891" s="26"/>
      <c r="F891" s="26"/>
    </row>
    <row r="892" spans="4:6" ht="14.5">
      <c r="D892" s="26"/>
      <c r="F892" s="26"/>
    </row>
    <row r="893" spans="4:6" ht="14.5">
      <c r="D893" s="26"/>
      <c r="F893" s="26"/>
    </row>
    <row r="894" spans="4:6" ht="14.5">
      <c r="D894" s="26"/>
      <c r="F894" s="26"/>
    </row>
    <row r="895" spans="4:6" ht="14.5">
      <c r="D895" s="26"/>
      <c r="F895" s="26"/>
    </row>
    <row r="896" spans="4:6" ht="14.5">
      <c r="D896" s="26"/>
      <c r="F896" s="26"/>
    </row>
    <row r="897" spans="4:6" ht="14.5">
      <c r="D897" s="26"/>
      <c r="F897" s="26"/>
    </row>
    <row r="898" spans="4:6" ht="14.5">
      <c r="D898" s="26"/>
      <c r="F898" s="26"/>
    </row>
    <row r="899" spans="4:6" ht="14.5">
      <c r="D899" s="26"/>
      <c r="F899" s="26"/>
    </row>
    <row r="900" spans="4:6" ht="14.5">
      <c r="D900" s="26"/>
      <c r="F900" s="26"/>
    </row>
    <row r="901" spans="4:6" ht="14.5">
      <c r="D901" s="26"/>
      <c r="F901" s="26"/>
    </row>
    <row r="902" spans="4:6" ht="14.5">
      <c r="D902" s="26"/>
      <c r="F902" s="26"/>
    </row>
    <row r="903" spans="4:6" ht="14.5">
      <c r="D903" s="26"/>
      <c r="F903" s="26"/>
    </row>
    <row r="904" spans="4:6" ht="14.5">
      <c r="D904" s="26"/>
      <c r="F904" s="26"/>
    </row>
    <row r="905" spans="4:6" ht="14.5">
      <c r="D905" s="26"/>
      <c r="F905" s="26"/>
    </row>
    <row r="906" spans="4:6" ht="14.5">
      <c r="D906" s="26"/>
      <c r="F906" s="26"/>
    </row>
    <row r="907" spans="4:6" ht="14.5">
      <c r="D907" s="26"/>
      <c r="F907" s="26"/>
    </row>
    <row r="908" spans="4:6" ht="14.5">
      <c r="D908" s="26"/>
      <c r="F908" s="26"/>
    </row>
    <row r="909" spans="4:6" ht="14.5">
      <c r="D909" s="26"/>
      <c r="F909" s="26"/>
    </row>
    <row r="910" spans="4:6" ht="14.5">
      <c r="D910" s="26"/>
      <c r="F910" s="26"/>
    </row>
    <row r="911" spans="4:6" ht="14.5">
      <c r="D911" s="26"/>
      <c r="F911" s="26"/>
    </row>
    <row r="912" spans="4:6" ht="14.5">
      <c r="D912" s="26"/>
      <c r="F912" s="26"/>
    </row>
    <row r="913" spans="4:6" ht="14.5">
      <c r="D913" s="26"/>
      <c r="F913" s="26"/>
    </row>
    <row r="914" spans="4:6" ht="14.5">
      <c r="D914" s="26"/>
      <c r="F914" s="26"/>
    </row>
    <row r="915" spans="4:6" ht="14.5">
      <c r="D915" s="26"/>
      <c r="F915" s="26"/>
    </row>
    <row r="916" spans="4:6" ht="14.5">
      <c r="D916" s="26"/>
      <c r="F916" s="26"/>
    </row>
    <row r="917" spans="4:6" ht="14.5">
      <c r="D917" s="26"/>
      <c r="F917" s="26"/>
    </row>
    <row r="918" spans="4:6" ht="14.5">
      <c r="D918" s="26"/>
      <c r="F918" s="26"/>
    </row>
    <row r="919" spans="4:6" ht="14.5">
      <c r="D919" s="26"/>
      <c r="F919" s="26"/>
    </row>
    <row r="920" spans="4:6" ht="14.5">
      <c r="D920" s="26"/>
      <c r="F920" s="26"/>
    </row>
    <row r="921" spans="4:6" ht="14.5">
      <c r="D921" s="26"/>
      <c r="F921" s="26"/>
    </row>
    <row r="922" spans="4:6" ht="14.5">
      <c r="D922" s="26"/>
      <c r="F922" s="26"/>
    </row>
    <row r="923" spans="4:6" ht="14.5">
      <c r="D923" s="26"/>
      <c r="F923" s="26"/>
    </row>
    <row r="924" spans="4:6" ht="14.5">
      <c r="D924" s="26"/>
      <c r="F924" s="26"/>
    </row>
    <row r="925" spans="4:6" ht="14.5">
      <c r="D925" s="26"/>
      <c r="F925" s="26"/>
    </row>
    <row r="926" spans="4:6" ht="14.5">
      <c r="D926" s="26"/>
      <c r="F926" s="26"/>
    </row>
    <row r="927" spans="4:6" ht="14.5">
      <c r="D927" s="26"/>
      <c r="F927" s="26"/>
    </row>
    <row r="928" spans="4:6" ht="14.5">
      <c r="D928" s="26"/>
      <c r="F928" s="26"/>
    </row>
    <row r="929" spans="4:6" ht="14.5">
      <c r="D929" s="26"/>
      <c r="F929" s="26"/>
    </row>
    <row r="930" spans="4:6" ht="14.5">
      <c r="D930" s="26"/>
      <c r="F930" s="26"/>
    </row>
    <row r="931" spans="4:6" ht="14.5">
      <c r="D931" s="26"/>
      <c r="F931" s="26"/>
    </row>
    <row r="932" spans="4:6" ht="14.5">
      <c r="D932" s="26"/>
      <c r="F932" s="26"/>
    </row>
    <row r="933" spans="4:6" ht="14.5">
      <c r="D933" s="26"/>
      <c r="F933" s="26"/>
    </row>
    <row r="934" spans="4:6" ht="14.5">
      <c r="D934" s="26"/>
      <c r="F934" s="26"/>
    </row>
    <row r="935" spans="4:6" ht="14.5">
      <c r="D935" s="26"/>
      <c r="F935" s="26"/>
    </row>
    <row r="936" spans="4:6" ht="14.5">
      <c r="D936" s="26"/>
      <c r="F936" s="26"/>
    </row>
    <row r="937" spans="4:6" ht="14.5">
      <c r="D937" s="26"/>
      <c r="F937" s="26"/>
    </row>
    <row r="938" spans="4:6" ht="14.5">
      <c r="D938" s="26"/>
      <c r="F938" s="26"/>
    </row>
    <row r="939" spans="4:6" ht="14.5">
      <c r="D939" s="26"/>
      <c r="F939" s="26"/>
    </row>
    <row r="940" spans="4:6" ht="14.5">
      <c r="D940" s="26"/>
      <c r="F940" s="26"/>
    </row>
    <row r="941" spans="4:6" ht="14.5">
      <c r="D941" s="26"/>
      <c r="F941" s="26"/>
    </row>
    <row r="942" spans="4:6" ht="14.5">
      <c r="D942" s="26"/>
      <c r="F942" s="26"/>
    </row>
    <row r="943" spans="4:6" ht="14.5">
      <c r="D943" s="26"/>
      <c r="F943" s="26"/>
    </row>
    <row r="944" spans="4:6" ht="14.5">
      <c r="D944" s="26"/>
      <c r="F944" s="26"/>
    </row>
    <row r="945" spans="4:6" ht="14.5">
      <c r="D945" s="26"/>
      <c r="F945" s="26"/>
    </row>
    <row r="946" spans="4:6" ht="14.5">
      <c r="D946" s="26"/>
      <c r="F946" s="26"/>
    </row>
    <row r="947" spans="4:6" ht="14.5">
      <c r="D947" s="26"/>
      <c r="F947" s="26"/>
    </row>
    <row r="948" spans="4:6" ht="14.5">
      <c r="D948" s="26"/>
      <c r="F948" s="26"/>
    </row>
    <row r="949" spans="4:6" ht="14.5">
      <c r="D949" s="26"/>
      <c r="F949" s="26"/>
    </row>
    <row r="950" spans="4:6" ht="14.5">
      <c r="D950" s="26"/>
      <c r="F950" s="26"/>
    </row>
    <row r="951" spans="4:6" ht="14.5">
      <c r="D951" s="26"/>
      <c r="F951" s="26"/>
    </row>
    <row r="952" spans="4:6" ht="14.5">
      <c r="D952" s="26"/>
      <c r="F952" s="26"/>
    </row>
    <row r="953" spans="4:6" ht="14.5">
      <c r="D953" s="26"/>
      <c r="F953" s="26"/>
    </row>
    <row r="954" spans="4:6" ht="14.5">
      <c r="D954" s="26"/>
      <c r="F954" s="26"/>
    </row>
    <row r="955" spans="4:6" ht="14.5">
      <c r="D955" s="26"/>
      <c r="F955" s="26"/>
    </row>
    <row r="956" spans="4:6" ht="14.5">
      <c r="D956" s="26"/>
      <c r="F956" s="26"/>
    </row>
    <row r="957" spans="4:6" ht="14.5">
      <c r="D957" s="26"/>
      <c r="F957" s="26"/>
    </row>
    <row r="958" spans="4:6" ht="14.5">
      <c r="D958" s="26"/>
      <c r="F958" s="26"/>
    </row>
    <row r="959" spans="4:6" ht="14.5">
      <c r="D959" s="26"/>
      <c r="F959" s="26"/>
    </row>
    <row r="960" spans="4:6" ht="14.5">
      <c r="D960" s="26"/>
      <c r="F960" s="26"/>
    </row>
    <row r="961" spans="4:6" ht="14.5">
      <c r="D961" s="26"/>
      <c r="F961" s="26"/>
    </row>
    <row r="962" spans="4:6" ht="14.5">
      <c r="D962" s="26"/>
      <c r="F962" s="26"/>
    </row>
    <row r="963" spans="4:6" ht="14.5">
      <c r="D963" s="26"/>
      <c r="F963" s="26"/>
    </row>
    <row r="964" spans="4:6" ht="14.5">
      <c r="D964" s="26"/>
      <c r="F964" s="26"/>
    </row>
    <row r="965" spans="4:6" ht="14.5">
      <c r="D965" s="26"/>
      <c r="F965" s="26"/>
    </row>
    <row r="966" spans="4:6" ht="14.5">
      <c r="D966" s="26"/>
      <c r="F966" s="26"/>
    </row>
    <row r="967" spans="4:6" ht="14.5">
      <c r="D967" s="26"/>
      <c r="F967" s="26"/>
    </row>
    <row r="968" spans="4:6" ht="14.5">
      <c r="D968" s="26"/>
      <c r="F968" s="26"/>
    </row>
    <row r="969" spans="4:6" ht="14.5">
      <c r="D969" s="26"/>
      <c r="F969" s="26"/>
    </row>
    <row r="970" spans="4:6" ht="14.5">
      <c r="D970" s="26"/>
      <c r="F970" s="26"/>
    </row>
    <row r="971" spans="4:6" ht="14.5">
      <c r="D971" s="26"/>
      <c r="F971" s="26"/>
    </row>
    <row r="972" spans="4:6" ht="14.5">
      <c r="D972" s="26"/>
      <c r="F972" s="26"/>
    </row>
    <row r="973" spans="4:6" ht="14.5">
      <c r="D973" s="26"/>
      <c r="F973" s="26"/>
    </row>
    <row r="974" spans="4:6" ht="14.5">
      <c r="D974" s="26"/>
      <c r="F974" s="26"/>
    </row>
    <row r="975" spans="4:6" ht="14.5">
      <c r="D975" s="26"/>
      <c r="F975" s="26"/>
    </row>
    <row r="976" spans="4:6" ht="14.5">
      <c r="D976" s="26"/>
      <c r="F976" s="26"/>
    </row>
    <row r="977" spans="4:6" ht="14.5">
      <c r="D977" s="26"/>
      <c r="F977" s="26"/>
    </row>
    <row r="978" spans="4:6" ht="14.5">
      <c r="D978" s="26"/>
      <c r="F978" s="26"/>
    </row>
    <row r="979" spans="4:6" ht="14.5">
      <c r="D979" s="26"/>
      <c r="F979" s="26"/>
    </row>
    <row r="980" spans="4:6" ht="14.5">
      <c r="D980" s="26"/>
      <c r="F980" s="26"/>
    </row>
    <row r="981" spans="4:6" ht="14.5">
      <c r="D981" s="26"/>
      <c r="F981" s="26"/>
    </row>
    <row r="982" spans="4:6" ht="14.5">
      <c r="D982" s="26"/>
      <c r="F982" s="26"/>
    </row>
    <row r="983" spans="4:6" ht="14.5">
      <c r="D983" s="26"/>
      <c r="F983" s="26"/>
    </row>
    <row r="984" spans="4:6" ht="14.5">
      <c r="D984" s="26"/>
      <c r="F984" s="26"/>
    </row>
    <row r="985" spans="4:6" ht="14.5">
      <c r="D985" s="26"/>
      <c r="F985" s="26"/>
    </row>
    <row r="986" spans="4:6" ht="14.5">
      <c r="D986" s="26"/>
      <c r="F986" s="26"/>
    </row>
    <row r="987" spans="4:6" ht="14.5">
      <c r="D987" s="26"/>
      <c r="F987" s="26"/>
    </row>
    <row r="988" spans="4:6" ht="14.5">
      <c r="D988" s="26"/>
      <c r="F988" s="26"/>
    </row>
    <row r="989" spans="4:6" ht="14.5">
      <c r="D989" s="26"/>
      <c r="F989" s="26"/>
    </row>
    <row r="990" spans="4:6" ht="14.5">
      <c r="D990" s="26"/>
      <c r="F990" s="26"/>
    </row>
    <row r="991" spans="4:6" ht="14.5">
      <c r="D991" s="26"/>
      <c r="F991" s="26"/>
    </row>
    <row r="992" spans="4:6" ht="14.5">
      <c r="D992" s="26"/>
      <c r="F992" s="26"/>
    </row>
    <row r="993" spans="4:6" ht="14.5">
      <c r="D993" s="26"/>
      <c r="F993" s="26"/>
    </row>
    <row r="994" spans="4:6" ht="14.5">
      <c r="D994" s="26"/>
      <c r="F994" s="26"/>
    </row>
    <row r="995" spans="4:6" ht="14.5">
      <c r="D995" s="26"/>
      <c r="F995" s="26"/>
    </row>
    <row r="996" spans="4:6" ht="14.5">
      <c r="D996" s="26"/>
      <c r="F996" s="26"/>
    </row>
    <row r="997" spans="4:6" ht="14.5">
      <c r="D997" s="26"/>
      <c r="F997" s="26"/>
    </row>
    <row r="998" spans="4:6" ht="14.5">
      <c r="D998" s="26"/>
      <c r="F998" s="26"/>
    </row>
    <row r="999" spans="4:6" ht="14.5">
      <c r="D999" s="26"/>
      <c r="F999" s="26"/>
    </row>
    <row r="1000" spans="4:6" ht="14.5">
      <c r="D1000" s="26"/>
      <c r="F1000" s="26"/>
    </row>
    <row r="1001" spans="4:6" ht="14.5">
      <c r="D1001" s="26"/>
      <c r="F1001" s="26"/>
    </row>
    <row r="1002" spans="4:6" ht="14.5">
      <c r="D1002" s="26"/>
      <c r="F1002" s="26"/>
    </row>
    <row r="1003" spans="4:6" ht="14.5">
      <c r="D1003" s="26"/>
      <c r="F1003" s="26"/>
    </row>
    <row r="1004" spans="4:6" ht="14.5">
      <c r="D1004" s="26"/>
      <c r="F1004" s="26"/>
    </row>
    <row r="1005" spans="4:6" ht="14.5">
      <c r="D1005" s="26"/>
      <c r="F1005" s="26"/>
    </row>
    <row r="1006" spans="4:6" ht="14.5">
      <c r="D1006" s="26"/>
      <c r="F1006" s="26"/>
    </row>
    <row r="1007" spans="4:6" ht="14.5">
      <c r="D1007" s="26"/>
      <c r="F1007" s="26"/>
    </row>
    <row r="1008" spans="4:6" ht="14.5">
      <c r="D1008" s="26"/>
      <c r="F1008" s="26"/>
    </row>
    <row r="1009" spans="4:6" ht="14.5">
      <c r="D1009" s="26"/>
      <c r="F1009" s="26"/>
    </row>
    <row r="1010" spans="4:6" ht="14.5">
      <c r="D1010" s="26"/>
      <c r="F1010" s="26"/>
    </row>
    <row r="1011" spans="4:6" ht="14.5">
      <c r="D1011" s="26"/>
      <c r="F1011" s="26"/>
    </row>
    <row r="1012" spans="4:6" ht="14.5">
      <c r="D1012" s="26"/>
      <c r="F1012" s="26"/>
    </row>
    <row r="1013" spans="4:6" ht="14.5">
      <c r="D1013" s="26"/>
      <c r="F1013" s="26"/>
    </row>
    <row r="1014" spans="4:6" ht="14.5">
      <c r="D1014" s="26"/>
      <c r="F1014" s="26"/>
    </row>
    <row r="1015" spans="4:6" ht="14.5">
      <c r="D1015" s="26"/>
      <c r="F1015" s="26"/>
    </row>
    <row r="1016" spans="4:6" ht="14.5">
      <c r="D1016" s="26"/>
      <c r="F1016" s="26"/>
    </row>
    <row r="1017" spans="4:6" ht="14.5">
      <c r="D1017" s="26"/>
      <c r="F1017" s="26"/>
    </row>
    <row r="1018" spans="4:6" ht="14.5">
      <c r="D1018" s="26"/>
      <c r="F1018" s="26"/>
    </row>
    <row r="1019" spans="4:6" ht="14.5">
      <c r="D1019" s="26"/>
      <c r="F1019" s="26"/>
    </row>
    <row r="1020" spans="4:6" ht="14.5">
      <c r="D1020" s="26"/>
      <c r="F1020" s="26"/>
    </row>
    <row r="1021" spans="4:6" ht="14.5">
      <c r="D1021" s="26"/>
      <c r="F1021" s="26"/>
    </row>
    <row r="1022" spans="4:6" ht="14.5">
      <c r="D1022" s="26"/>
      <c r="F1022" s="26"/>
    </row>
    <row r="1023" spans="4:6" ht="15.75" customHeight="1">
      <c r="D1023" s="26"/>
      <c r="F1023" s="26"/>
    </row>
    <row r="1024" spans="4:6" ht="15.75" customHeight="1">
      <c r="D1024" s="26"/>
      <c r="F1024" s="26"/>
    </row>
    <row r="1025" spans="4:6" ht="15.75" customHeight="1">
      <c r="D1025" s="26"/>
      <c r="F1025" s="26"/>
    </row>
    <row r="1026" spans="4:6" ht="15.75" customHeight="1">
      <c r="D1026" s="26"/>
      <c r="F1026" s="26"/>
    </row>
    <row r="1027" spans="4:6" ht="15.75" customHeight="1">
      <c r="D1027" s="26"/>
      <c r="F1027" s="26"/>
    </row>
    <row r="1028" spans="4:6" ht="15.75" customHeight="1">
      <c r="D1028" s="26"/>
      <c r="F1028" s="26"/>
    </row>
    <row r="1029" spans="4:6" ht="15.75" customHeight="1">
      <c r="D1029" s="26"/>
      <c r="F1029" s="26"/>
    </row>
    <row r="1030" spans="4:6" ht="15.75" customHeight="1">
      <c r="D1030" s="26"/>
      <c r="F1030" s="26"/>
    </row>
    <row r="1031" spans="4:6" ht="15.75" customHeight="1">
      <c r="D1031" s="26"/>
      <c r="F1031" s="26"/>
    </row>
    <row r="1032" spans="4:6" ht="15.75" customHeight="1">
      <c r="D1032" s="26"/>
      <c r="F1032" s="26"/>
    </row>
    <row r="1033" spans="4:6" ht="15.75" customHeight="1">
      <c r="D1033" s="26"/>
      <c r="F1033" s="26"/>
    </row>
    <row r="1034" spans="4:6" ht="15.75" customHeight="1">
      <c r="D1034" s="26"/>
      <c r="F1034" s="26"/>
    </row>
    <row r="1035" spans="4:6" ht="15.75" customHeight="1">
      <c r="D1035" s="26"/>
      <c r="F1035" s="26"/>
    </row>
    <row r="1036" spans="4:6" ht="15.75" customHeight="1">
      <c r="D1036" s="26"/>
      <c r="F1036" s="26"/>
    </row>
    <row r="1037" spans="4:6" ht="15.75" customHeight="1"/>
    <row r="1038" spans="4:6" ht="15.75" customHeight="1"/>
    <row r="1039" spans="4:6" ht="15.75" customHeight="1"/>
  </sheetData>
  <mergeCells count="1">
    <mergeCell ref="A1:N1"/>
  </mergeCells>
  <phoneticPr fontId="10"/>
  <pageMargins left="0.7" right="0.7" top="0.75" bottom="0.75" header="0.3" footer="0.3"/>
  <pageSetup paperSize="9" scale="7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U1018"/>
  <sheetViews>
    <sheetView tabSelected="1" zoomScale="130" zoomScaleNormal="130" workbookViewId="0">
      <pane ySplit="1" topLeftCell="A2" activePane="bottomLeft" state="frozen"/>
      <selection pane="bottomLeft" activeCell="P43" sqref="P43"/>
    </sheetView>
  </sheetViews>
  <sheetFormatPr defaultColWidth="14.36328125" defaultRowHeight="15" customHeight="1"/>
  <cols>
    <col min="1" max="1" width="3.6328125" customWidth="1"/>
    <col min="2" max="2" width="39.81640625" customWidth="1"/>
    <col min="3" max="3" width="15.08984375" customWidth="1"/>
    <col min="4" max="4" width="14.36328125" bestFit="1" customWidth="1"/>
    <col min="5" max="5" width="13.6328125" customWidth="1"/>
    <col min="6" max="6" width="5.08984375" customWidth="1"/>
    <col min="7" max="7" width="10" customWidth="1"/>
    <col min="8" max="8" width="8.6328125" customWidth="1"/>
    <col min="9" max="10" width="10" bestFit="1" customWidth="1"/>
    <col min="11" max="11" width="13.6328125" bestFit="1" customWidth="1"/>
    <col min="12" max="12" width="8.08984375" style="60" bestFit="1" customWidth="1"/>
    <col min="13" max="13" width="7.81640625" style="60" customWidth="1"/>
    <col min="14" max="14" width="32.08984375" customWidth="1"/>
    <col min="16" max="16" width="17.81640625" bestFit="1" customWidth="1"/>
    <col min="17" max="18" width="5.81640625" bestFit="1" customWidth="1"/>
    <col min="19" max="20" width="7.81640625" bestFit="1" customWidth="1"/>
    <col min="21" max="21" width="5.08984375" bestFit="1" customWidth="1"/>
  </cols>
  <sheetData>
    <row r="1" spans="1:16" ht="12.75" customHeight="1">
      <c r="A1" s="65" t="s">
        <v>124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12.75" customHeight="1">
      <c r="A2" s="2"/>
      <c r="B2" s="2"/>
      <c r="C2" s="2"/>
      <c r="D2" s="3"/>
      <c r="E2" s="2"/>
      <c r="F2" s="3"/>
      <c r="G2" s="2"/>
      <c r="H2" s="2"/>
      <c r="I2" s="2"/>
      <c r="J2" s="2"/>
      <c r="K2" s="2"/>
      <c r="L2" s="3"/>
      <c r="M2" s="3"/>
      <c r="N2" s="4" t="s">
        <v>206</v>
      </c>
    </row>
    <row r="3" spans="1:16" ht="12.75" customHeight="1">
      <c r="A3" s="5"/>
      <c r="B3" s="6" t="s">
        <v>1</v>
      </c>
      <c r="C3" s="7" t="s">
        <v>2</v>
      </c>
      <c r="D3" s="6" t="s">
        <v>3</v>
      </c>
      <c r="E3" s="6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39" t="s">
        <v>187</v>
      </c>
      <c r="P3" s="21"/>
    </row>
    <row r="4" spans="1:16" ht="12.75" customHeight="1">
      <c r="A4" s="5">
        <v>0</v>
      </c>
      <c r="B4" s="34" t="s">
        <v>188</v>
      </c>
      <c r="C4" s="7"/>
      <c r="D4" s="6"/>
      <c r="E4" s="6"/>
      <c r="F4" s="6"/>
      <c r="G4" s="6"/>
      <c r="H4" s="6"/>
      <c r="I4" s="6"/>
      <c r="J4" s="6"/>
      <c r="K4" s="47">
        <v>0</v>
      </c>
      <c r="L4" s="6"/>
      <c r="M4" s="6"/>
      <c r="N4" s="54" t="s">
        <v>189</v>
      </c>
      <c r="P4" s="64"/>
    </row>
    <row r="5" spans="1:16" ht="12.75" customHeight="1">
      <c r="A5" s="5">
        <v>1</v>
      </c>
      <c r="B5" s="34" t="s">
        <v>59</v>
      </c>
      <c r="C5" s="7" t="s">
        <v>125</v>
      </c>
      <c r="D5" s="32">
        <v>45395</v>
      </c>
      <c r="E5" s="35" t="s">
        <v>15</v>
      </c>
      <c r="F5" s="38" t="s">
        <v>151</v>
      </c>
      <c r="G5" s="43">
        <f>L5*300</f>
        <v>21000</v>
      </c>
      <c r="H5" s="43"/>
      <c r="I5" s="43"/>
      <c r="J5" s="43">
        <f>G5*0.2</f>
        <v>4200</v>
      </c>
      <c r="K5" s="47">
        <f>K4+G5+H5-I5-J5</f>
        <v>16800</v>
      </c>
      <c r="L5" s="56">
        <v>70</v>
      </c>
      <c r="M5" s="6"/>
      <c r="N5" s="34" t="s">
        <v>126</v>
      </c>
      <c r="P5" s="21"/>
    </row>
    <row r="6" spans="1:16" ht="12.75" customHeight="1">
      <c r="A6" s="5">
        <v>2</v>
      </c>
      <c r="B6" s="34" t="s">
        <v>127</v>
      </c>
      <c r="C6" s="7" t="s">
        <v>128</v>
      </c>
      <c r="D6" s="32" t="s">
        <v>129</v>
      </c>
      <c r="E6" s="35" t="s">
        <v>130</v>
      </c>
      <c r="F6" s="38" t="s">
        <v>151</v>
      </c>
      <c r="G6" s="43">
        <f>L6*400+450*200+M6*500</f>
        <v>266500</v>
      </c>
      <c r="H6" s="43">
        <v>9500</v>
      </c>
      <c r="I6" s="43"/>
      <c r="J6" s="43">
        <f t="shared" ref="J6:J7" si="0">G6*0.2</f>
        <v>53300</v>
      </c>
      <c r="K6" s="47">
        <f t="shared" ref="K6:K34" si="1">K5+G6+H6-I6-J6</f>
        <v>239500</v>
      </c>
      <c r="L6" s="56">
        <v>350</v>
      </c>
      <c r="M6" s="6">
        <v>73</v>
      </c>
      <c r="N6" s="35"/>
      <c r="P6" s="21"/>
    </row>
    <row r="7" spans="1:16" ht="12.75" customHeight="1">
      <c r="A7" s="5">
        <v>3</v>
      </c>
      <c r="B7" s="34" t="s">
        <v>131</v>
      </c>
      <c r="C7" s="7" t="s">
        <v>132</v>
      </c>
      <c r="D7" s="32">
        <v>45423</v>
      </c>
      <c r="E7" s="35"/>
      <c r="F7" s="38" t="s">
        <v>151</v>
      </c>
      <c r="G7" s="43">
        <f>L7*200+M7*500</f>
        <v>13600</v>
      </c>
      <c r="H7" s="43"/>
      <c r="I7" s="43"/>
      <c r="J7" s="43">
        <f t="shared" si="0"/>
        <v>2720</v>
      </c>
      <c r="K7" s="47">
        <f t="shared" si="1"/>
        <v>250380</v>
      </c>
      <c r="L7" s="56">
        <v>23</v>
      </c>
      <c r="M7" s="6">
        <v>18</v>
      </c>
      <c r="N7" s="35"/>
      <c r="P7" s="21"/>
    </row>
    <row r="8" spans="1:16" ht="12.75" customHeight="1">
      <c r="A8" s="5">
        <v>4</v>
      </c>
      <c r="B8" s="34" t="s">
        <v>133</v>
      </c>
      <c r="C8" s="7" t="s">
        <v>134</v>
      </c>
      <c r="D8" s="32">
        <v>45438</v>
      </c>
      <c r="E8" s="35" t="s">
        <v>15</v>
      </c>
      <c r="F8" s="38" t="s">
        <v>151</v>
      </c>
      <c r="G8" s="43">
        <f>L8*400+M8*500</f>
        <v>168000</v>
      </c>
      <c r="H8" s="43"/>
      <c r="I8" s="43"/>
      <c r="J8" s="43">
        <f>G8*0.2</f>
        <v>33600</v>
      </c>
      <c r="K8" s="47">
        <f t="shared" si="1"/>
        <v>384780</v>
      </c>
      <c r="L8" s="56">
        <v>350</v>
      </c>
      <c r="M8" s="6">
        <v>56</v>
      </c>
      <c r="N8" s="35"/>
    </row>
    <row r="9" spans="1:16" ht="12.75" customHeight="1">
      <c r="A9" s="5">
        <v>5</v>
      </c>
      <c r="B9" s="34" t="s">
        <v>150</v>
      </c>
      <c r="C9" s="7" t="s">
        <v>21</v>
      </c>
      <c r="D9" s="37" t="s">
        <v>149</v>
      </c>
      <c r="E9" s="35"/>
      <c r="F9" s="39" t="s">
        <v>151</v>
      </c>
      <c r="G9" s="43">
        <f>L9*200+M9*500</f>
        <v>39000</v>
      </c>
      <c r="H9" s="43">
        <v>19000</v>
      </c>
      <c r="I9" s="43"/>
      <c r="J9" s="43">
        <f>G9*0.2</f>
        <v>7800</v>
      </c>
      <c r="K9" s="47">
        <f t="shared" si="1"/>
        <v>434980</v>
      </c>
      <c r="L9" s="56">
        <v>60</v>
      </c>
      <c r="M9" s="6">
        <v>54</v>
      </c>
      <c r="N9" s="35"/>
    </row>
    <row r="10" spans="1:16" ht="12.75" customHeight="1">
      <c r="A10" s="5">
        <v>6</v>
      </c>
      <c r="B10" s="34" t="s">
        <v>160</v>
      </c>
      <c r="C10" s="7" t="s">
        <v>159</v>
      </c>
      <c r="D10" s="37">
        <v>45459</v>
      </c>
      <c r="E10" s="35"/>
      <c r="F10" s="39" t="s">
        <v>151</v>
      </c>
      <c r="G10" s="43">
        <f>35*100</f>
        <v>3500</v>
      </c>
      <c r="H10" s="43"/>
      <c r="I10" s="43"/>
      <c r="J10" s="43">
        <f>G10*0.2</f>
        <v>700</v>
      </c>
      <c r="K10" s="47">
        <f t="shared" si="1"/>
        <v>437780</v>
      </c>
      <c r="L10" s="56"/>
      <c r="M10" s="6"/>
      <c r="N10" s="54" t="s">
        <v>161</v>
      </c>
    </row>
    <row r="11" spans="1:16" ht="12.75" customHeight="1">
      <c r="A11" s="5">
        <v>7</v>
      </c>
      <c r="B11" s="34" t="s">
        <v>155</v>
      </c>
      <c r="C11" s="7" t="s">
        <v>192</v>
      </c>
      <c r="D11" s="32" t="s">
        <v>135</v>
      </c>
      <c r="E11" s="35" t="s">
        <v>15</v>
      </c>
      <c r="F11" s="39" t="s">
        <v>151</v>
      </c>
      <c r="G11" s="43">
        <v>0</v>
      </c>
      <c r="H11" s="43"/>
      <c r="I11" s="43"/>
      <c r="J11" s="43">
        <f t="shared" ref="J11:J38" si="2">G11*0.2</f>
        <v>0</v>
      </c>
      <c r="K11" s="47">
        <f t="shared" si="1"/>
        <v>437780</v>
      </c>
      <c r="L11" s="56">
        <v>24</v>
      </c>
      <c r="M11" s="6"/>
      <c r="N11" s="54" t="s">
        <v>156</v>
      </c>
    </row>
    <row r="12" spans="1:16" ht="12.75" customHeight="1">
      <c r="A12" s="5">
        <v>8</v>
      </c>
      <c r="B12" s="34" t="s">
        <v>200</v>
      </c>
      <c r="C12" s="7" t="s">
        <v>186</v>
      </c>
      <c r="D12" s="46" t="s">
        <v>233</v>
      </c>
      <c r="E12" s="35"/>
      <c r="F12" s="39" t="s">
        <v>151</v>
      </c>
      <c r="G12" s="43">
        <v>0</v>
      </c>
      <c r="H12" s="43"/>
      <c r="I12" s="43">
        <f>T34</f>
        <v>129389</v>
      </c>
      <c r="J12" s="43">
        <f t="shared" si="2"/>
        <v>0</v>
      </c>
      <c r="K12" s="47">
        <f t="shared" si="1"/>
        <v>308391</v>
      </c>
      <c r="L12" s="56"/>
      <c r="M12" s="6"/>
      <c r="N12" s="54"/>
    </row>
    <row r="13" spans="1:16" ht="12.75" customHeight="1">
      <c r="A13" s="5">
        <v>9</v>
      </c>
      <c r="B13" s="34" t="s">
        <v>157</v>
      </c>
      <c r="C13" s="7" t="s">
        <v>158</v>
      </c>
      <c r="D13" s="32">
        <v>45479</v>
      </c>
      <c r="E13" s="35" t="s">
        <v>148</v>
      </c>
      <c r="F13" s="39" t="s">
        <v>151</v>
      </c>
      <c r="G13" s="47">
        <f>L13*400+500*M13</f>
        <v>41400</v>
      </c>
      <c r="H13" s="47"/>
      <c r="I13" s="47"/>
      <c r="J13" s="47">
        <f t="shared" si="2"/>
        <v>8280</v>
      </c>
      <c r="K13" s="47">
        <f t="shared" si="1"/>
        <v>341511</v>
      </c>
      <c r="L13" s="57">
        <v>46</v>
      </c>
      <c r="M13" s="57">
        <v>46</v>
      </c>
      <c r="N13" s="54" t="s">
        <v>196</v>
      </c>
    </row>
    <row r="14" spans="1:16" ht="12.75" customHeight="1">
      <c r="A14" s="5">
        <v>10</v>
      </c>
      <c r="B14" s="34" t="s">
        <v>145</v>
      </c>
      <c r="C14" s="7" t="s">
        <v>193</v>
      </c>
      <c r="D14" s="32">
        <v>45486</v>
      </c>
      <c r="E14" s="35" t="s">
        <v>197</v>
      </c>
      <c r="F14" s="39" t="s">
        <v>151</v>
      </c>
      <c r="G14" s="52">
        <f>L14*200+M14*500</f>
        <v>51600</v>
      </c>
      <c r="H14" s="52"/>
      <c r="I14" s="52"/>
      <c r="J14" s="52">
        <f t="shared" si="2"/>
        <v>10320</v>
      </c>
      <c r="K14" s="53">
        <f t="shared" si="1"/>
        <v>382791</v>
      </c>
      <c r="L14" s="58">
        <v>103</v>
      </c>
      <c r="M14" s="61">
        <v>62</v>
      </c>
      <c r="N14" s="54" t="s">
        <v>194</v>
      </c>
    </row>
    <row r="15" spans="1:16" ht="12.75" customHeight="1">
      <c r="A15" s="5">
        <v>11</v>
      </c>
      <c r="B15" s="34" t="s">
        <v>146</v>
      </c>
      <c r="C15" s="7" t="s">
        <v>147</v>
      </c>
      <c r="D15" s="32">
        <v>45488</v>
      </c>
      <c r="E15" s="36" t="s">
        <v>148</v>
      </c>
      <c r="F15" s="39" t="s">
        <v>151</v>
      </c>
      <c r="G15" s="52">
        <f>L15*400+25*200</f>
        <v>39000</v>
      </c>
      <c r="H15" s="52"/>
      <c r="I15" s="52"/>
      <c r="J15" s="52">
        <f t="shared" si="2"/>
        <v>7800</v>
      </c>
      <c r="K15" s="53">
        <f t="shared" si="1"/>
        <v>413991</v>
      </c>
      <c r="L15" s="58">
        <v>85</v>
      </c>
      <c r="M15" s="61"/>
      <c r="N15" s="54" t="s">
        <v>203</v>
      </c>
    </row>
    <row r="16" spans="1:16" ht="12.75" customHeight="1">
      <c r="A16" s="5">
        <v>12</v>
      </c>
      <c r="B16" s="34" t="s">
        <v>167</v>
      </c>
      <c r="C16" s="7" t="s">
        <v>166</v>
      </c>
      <c r="D16" s="32">
        <v>45494</v>
      </c>
      <c r="E16" s="35" t="s">
        <v>168</v>
      </c>
      <c r="F16" s="39" t="s">
        <v>151</v>
      </c>
      <c r="G16" s="52">
        <f>400*L16</f>
        <v>120000</v>
      </c>
      <c r="H16" s="52"/>
      <c r="I16" s="52"/>
      <c r="J16" s="52">
        <f t="shared" si="2"/>
        <v>24000</v>
      </c>
      <c r="K16" s="53">
        <f t="shared" si="1"/>
        <v>509991</v>
      </c>
      <c r="L16" s="58">
        <v>300</v>
      </c>
      <c r="M16" s="62"/>
      <c r="N16" s="54" t="s">
        <v>195</v>
      </c>
    </row>
    <row r="17" spans="1:21" ht="12.75" customHeight="1">
      <c r="A17" s="5">
        <v>13</v>
      </c>
      <c r="B17" s="34" t="s">
        <v>152</v>
      </c>
      <c r="C17" s="7" t="s">
        <v>153</v>
      </c>
      <c r="D17" s="37" t="s">
        <v>154</v>
      </c>
      <c r="E17" s="35" t="s">
        <v>198</v>
      </c>
      <c r="F17" s="39" t="s">
        <v>151</v>
      </c>
      <c r="G17" s="52">
        <f>L17*300*2+M17*1000*2+13500</f>
        <v>361500</v>
      </c>
      <c r="H17" s="52"/>
      <c r="I17" s="52"/>
      <c r="J17" s="52">
        <f t="shared" si="2"/>
        <v>72300</v>
      </c>
      <c r="K17" s="52">
        <f t="shared" si="1"/>
        <v>799191</v>
      </c>
      <c r="L17" s="58">
        <v>370</v>
      </c>
      <c r="M17" s="58">
        <v>63</v>
      </c>
      <c r="N17" s="35"/>
    </row>
    <row r="18" spans="1:21" ht="12.75" customHeight="1">
      <c r="A18" s="5">
        <v>14</v>
      </c>
      <c r="B18" s="34" t="s">
        <v>211</v>
      </c>
      <c r="C18" s="7" t="s">
        <v>210</v>
      </c>
      <c r="D18" s="49" t="s">
        <v>212</v>
      </c>
      <c r="E18" s="35" t="s">
        <v>197</v>
      </c>
      <c r="F18" s="39" t="s">
        <v>151</v>
      </c>
      <c r="G18" s="52">
        <f>L18*200</f>
        <v>14000</v>
      </c>
      <c r="H18" s="52"/>
      <c r="I18" s="52"/>
      <c r="J18" s="52">
        <f>G18*0.2</f>
        <v>2800</v>
      </c>
      <c r="K18" s="53">
        <f t="shared" si="1"/>
        <v>810391</v>
      </c>
      <c r="L18" s="58">
        <v>70</v>
      </c>
      <c r="M18" s="61"/>
      <c r="N18" s="35"/>
    </row>
    <row r="19" spans="1:21" ht="12.75" customHeight="1">
      <c r="A19" s="5">
        <v>15</v>
      </c>
      <c r="B19" s="34" t="s">
        <v>175</v>
      </c>
      <c r="C19" s="7" t="s">
        <v>173</v>
      </c>
      <c r="D19" s="32" t="s">
        <v>174</v>
      </c>
      <c r="E19" s="35" t="s">
        <v>197</v>
      </c>
      <c r="F19" s="6"/>
      <c r="G19" s="50">
        <f>L19*200+M19*500</f>
        <v>12000</v>
      </c>
      <c r="H19" s="50"/>
      <c r="I19" s="50"/>
      <c r="J19" s="50">
        <f t="shared" si="2"/>
        <v>2400</v>
      </c>
      <c r="K19" s="47">
        <f t="shared" si="1"/>
        <v>819991</v>
      </c>
      <c r="L19" s="59">
        <v>30</v>
      </c>
      <c r="M19" s="62">
        <v>12</v>
      </c>
      <c r="N19" s="54"/>
    </row>
    <row r="20" spans="1:21" ht="12.75" customHeight="1">
      <c r="A20" s="5">
        <v>16</v>
      </c>
      <c r="B20" s="34" t="s">
        <v>207</v>
      </c>
      <c r="C20" s="7" t="s">
        <v>208</v>
      </c>
      <c r="D20" s="32" t="s">
        <v>209</v>
      </c>
      <c r="E20" s="35" t="s">
        <v>148</v>
      </c>
      <c r="F20" s="6"/>
      <c r="G20" s="50">
        <f>L20*400</f>
        <v>40000</v>
      </c>
      <c r="H20" s="50"/>
      <c r="I20" s="50"/>
      <c r="J20" s="50">
        <f>G20*0.2</f>
        <v>8000</v>
      </c>
      <c r="K20" s="47">
        <f t="shared" si="1"/>
        <v>851991</v>
      </c>
      <c r="L20" s="59">
        <v>100</v>
      </c>
      <c r="M20" s="62">
        <v>0</v>
      </c>
      <c r="N20" s="54" t="s">
        <v>217</v>
      </c>
      <c r="O20" s="42" t="s">
        <v>216</v>
      </c>
    </row>
    <row r="21" spans="1:21" ht="12.75" customHeight="1">
      <c r="A21" s="5">
        <v>17</v>
      </c>
      <c r="B21" s="34" t="s">
        <v>164</v>
      </c>
      <c r="C21" s="7" t="s">
        <v>163</v>
      </c>
      <c r="D21" s="32" t="s">
        <v>165</v>
      </c>
      <c r="E21" s="36"/>
      <c r="F21" s="6"/>
      <c r="G21" s="50">
        <f>L21*200*2+M21*500*2</f>
        <v>48000</v>
      </c>
      <c r="H21" s="50"/>
      <c r="I21" s="50"/>
      <c r="J21" s="50">
        <f t="shared" si="2"/>
        <v>9600</v>
      </c>
      <c r="K21" s="47">
        <f t="shared" si="1"/>
        <v>890391</v>
      </c>
      <c r="L21" s="59">
        <v>20</v>
      </c>
      <c r="M21" s="62">
        <v>40</v>
      </c>
      <c r="N21" s="35"/>
    </row>
    <row r="22" spans="1:21" ht="12.75" customHeight="1">
      <c r="A22" s="5">
        <v>18</v>
      </c>
      <c r="B22" s="34" t="s">
        <v>171</v>
      </c>
      <c r="C22" s="7" t="s">
        <v>227</v>
      </c>
      <c r="D22" s="32">
        <v>45558</v>
      </c>
      <c r="E22" s="35" t="s">
        <v>172</v>
      </c>
      <c r="F22" s="6"/>
      <c r="G22" s="50">
        <f>L22*200+M22*500</f>
        <v>106000</v>
      </c>
      <c r="H22" s="50"/>
      <c r="I22" s="50"/>
      <c r="J22" s="50">
        <f t="shared" si="2"/>
        <v>21200</v>
      </c>
      <c r="K22" s="47">
        <f t="shared" si="1"/>
        <v>975191</v>
      </c>
      <c r="L22" s="59">
        <v>480</v>
      </c>
      <c r="M22" s="62">
        <v>20</v>
      </c>
      <c r="N22" s="34"/>
      <c r="P22" s="2" t="s">
        <v>176</v>
      </c>
      <c r="Q22" s="41" t="s">
        <v>177</v>
      </c>
      <c r="R22" s="41" t="s">
        <v>178</v>
      </c>
      <c r="S22" s="41" t="s">
        <v>179</v>
      </c>
      <c r="T22" s="41" t="s">
        <v>180</v>
      </c>
      <c r="U22" s="41" t="s">
        <v>181</v>
      </c>
    </row>
    <row r="23" spans="1:21" ht="12.75" customHeight="1">
      <c r="A23" s="5">
        <v>19</v>
      </c>
      <c r="B23" s="34" t="s">
        <v>136</v>
      </c>
      <c r="C23" s="7" t="s">
        <v>137</v>
      </c>
      <c r="D23" s="9">
        <v>45198</v>
      </c>
      <c r="E23" s="35"/>
      <c r="F23" s="6"/>
      <c r="G23" s="50">
        <f>L23*200+M23*500</f>
        <v>265000</v>
      </c>
      <c r="H23" s="50"/>
      <c r="I23" s="50"/>
      <c r="J23" s="50">
        <f t="shared" si="2"/>
        <v>53000</v>
      </c>
      <c r="K23" s="47">
        <f t="shared" si="1"/>
        <v>1187191</v>
      </c>
      <c r="L23" s="59">
        <v>1200</v>
      </c>
      <c r="M23" s="62">
        <v>50</v>
      </c>
      <c r="N23" s="35"/>
      <c r="P23" s="63" t="s">
        <v>228</v>
      </c>
      <c r="Q23" s="51">
        <v>209</v>
      </c>
      <c r="R23" s="51">
        <v>209</v>
      </c>
      <c r="S23" s="51">
        <v>209</v>
      </c>
      <c r="T23" s="51">
        <v>209</v>
      </c>
    </row>
    <row r="24" spans="1:21" ht="12.75" customHeight="1">
      <c r="A24" s="5">
        <v>20</v>
      </c>
      <c r="B24" s="34" t="s">
        <v>213</v>
      </c>
      <c r="C24" s="7" t="s">
        <v>169</v>
      </c>
      <c r="D24" s="9">
        <v>45570</v>
      </c>
      <c r="E24" s="35"/>
      <c r="F24" s="6"/>
      <c r="G24" s="50">
        <f>L24*200+M24*500</f>
        <v>26000</v>
      </c>
      <c r="H24" s="50"/>
      <c r="I24" s="50"/>
      <c r="J24" s="50">
        <f t="shared" si="2"/>
        <v>5200</v>
      </c>
      <c r="K24" s="47">
        <f t="shared" si="1"/>
        <v>1207991</v>
      </c>
      <c r="L24" s="59">
        <v>80</v>
      </c>
      <c r="M24" s="62">
        <v>20</v>
      </c>
      <c r="N24" s="35"/>
      <c r="P24" s="63" t="s">
        <v>229</v>
      </c>
      <c r="Q24" s="51">
        <v>209</v>
      </c>
      <c r="R24" s="51">
        <v>209</v>
      </c>
      <c r="S24" s="51">
        <v>209</v>
      </c>
      <c r="T24" s="51">
        <v>209</v>
      </c>
    </row>
    <row r="25" spans="1:21" ht="12.75" customHeight="1">
      <c r="A25" s="5">
        <v>21</v>
      </c>
      <c r="B25" s="34" t="s">
        <v>201</v>
      </c>
      <c r="C25" s="7" t="s">
        <v>202</v>
      </c>
      <c r="D25" s="9">
        <v>45570</v>
      </c>
      <c r="E25" s="35" t="s">
        <v>148</v>
      </c>
      <c r="F25" s="6"/>
      <c r="G25" s="50">
        <f>L25*400+M25*500</f>
        <v>37000</v>
      </c>
      <c r="H25" s="50"/>
      <c r="I25" s="50"/>
      <c r="J25" s="50">
        <f t="shared" si="2"/>
        <v>7400</v>
      </c>
      <c r="K25" s="47">
        <f t="shared" si="1"/>
        <v>1237591</v>
      </c>
      <c r="L25" s="59">
        <v>50</v>
      </c>
      <c r="M25" s="62">
        <v>34</v>
      </c>
      <c r="N25" s="35"/>
      <c r="P25" s="63" t="s">
        <v>230</v>
      </c>
      <c r="Q25" s="51">
        <v>209</v>
      </c>
      <c r="R25" s="51">
        <v>209</v>
      </c>
      <c r="S25" s="51">
        <v>209</v>
      </c>
      <c r="T25" s="51">
        <v>209</v>
      </c>
    </row>
    <row r="26" spans="1:21" ht="12.75" customHeight="1">
      <c r="A26" s="5">
        <v>22</v>
      </c>
      <c r="B26" s="34" t="s">
        <v>226</v>
      </c>
      <c r="C26" s="7" t="s">
        <v>225</v>
      </c>
      <c r="D26" s="9" t="s">
        <v>162</v>
      </c>
      <c r="E26" s="35"/>
      <c r="F26" s="6"/>
      <c r="G26" s="50">
        <f>L26*2*300+M26*1000*2</f>
        <v>310000</v>
      </c>
      <c r="H26" s="50"/>
      <c r="I26" s="50"/>
      <c r="J26" s="50">
        <f t="shared" si="2"/>
        <v>62000</v>
      </c>
      <c r="K26" s="47">
        <f t="shared" si="1"/>
        <v>1485591</v>
      </c>
      <c r="L26" s="59">
        <v>350</v>
      </c>
      <c r="M26" s="62">
        <v>50</v>
      </c>
      <c r="N26" s="35"/>
      <c r="P26" s="63" t="s">
        <v>231</v>
      </c>
      <c r="Q26" s="51">
        <v>209</v>
      </c>
      <c r="R26" s="51">
        <v>209</v>
      </c>
      <c r="S26" s="51">
        <v>209</v>
      </c>
      <c r="T26" s="51">
        <v>209</v>
      </c>
    </row>
    <row r="27" spans="1:21" ht="12.75" customHeight="1">
      <c r="A27" s="5">
        <v>23</v>
      </c>
      <c r="B27" s="34" t="s">
        <v>219</v>
      </c>
      <c r="C27" s="7" t="s">
        <v>220</v>
      </c>
      <c r="D27" s="9">
        <v>45571</v>
      </c>
      <c r="E27" s="35"/>
      <c r="F27" s="6"/>
      <c r="G27" s="50"/>
      <c r="H27" s="50"/>
      <c r="I27" s="50"/>
      <c r="J27" s="50"/>
      <c r="K27" s="47"/>
      <c r="L27" s="59">
        <v>100</v>
      </c>
      <c r="M27" s="62">
        <v>30</v>
      </c>
      <c r="N27" s="35"/>
      <c r="P27" s="63" t="s">
        <v>232</v>
      </c>
      <c r="Q27" s="51">
        <v>209</v>
      </c>
      <c r="R27" s="51">
        <v>209</v>
      </c>
      <c r="S27" s="51">
        <v>209</v>
      </c>
      <c r="T27" s="51">
        <v>209</v>
      </c>
    </row>
    <row r="28" spans="1:21" ht="12.75" customHeight="1">
      <c r="A28" s="5">
        <v>24</v>
      </c>
      <c r="B28" s="34" t="s">
        <v>214</v>
      </c>
      <c r="C28" s="7" t="s">
        <v>153</v>
      </c>
      <c r="D28" s="9">
        <v>45578</v>
      </c>
      <c r="E28" s="35"/>
      <c r="F28" s="6"/>
      <c r="G28" s="50">
        <f>L28*200</f>
        <v>10000</v>
      </c>
      <c r="H28" s="50"/>
      <c r="I28" s="50"/>
      <c r="J28" s="50">
        <f>G28*0.2</f>
        <v>2000</v>
      </c>
      <c r="K28" s="47">
        <f>K26+G28+H28-I28-J28</f>
        <v>1493591</v>
      </c>
      <c r="L28" s="59">
        <v>50</v>
      </c>
      <c r="M28" s="62"/>
      <c r="N28" s="35"/>
      <c r="P28" s="42" t="s">
        <v>182</v>
      </c>
      <c r="Q28" s="51">
        <v>2000</v>
      </c>
      <c r="R28" s="51">
        <v>1600</v>
      </c>
      <c r="S28" s="51">
        <v>1200</v>
      </c>
      <c r="T28">
        <v>1200</v>
      </c>
    </row>
    <row r="29" spans="1:21" ht="12.75" customHeight="1">
      <c r="A29" s="5">
        <v>25</v>
      </c>
      <c r="B29" s="34" t="s">
        <v>138</v>
      </c>
      <c r="C29" s="7" t="s">
        <v>139</v>
      </c>
      <c r="D29" s="9">
        <v>45584</v>
      </c>
      <c r="E29" s="35"/>
      <c r="F29" s="6"/>
      <c r="G29" s="50">
        <f>L29*200+M29*500</f>
        <v>270000</v>
      </c>
      <c r="H29" s="50"/>
      <c r="I29" s="50"/>
      <c r="J29" s="50">
        <f>G29*0.2</f>
        <v>54000</v>
      </c>
      <c r="K29" s="47">
        <f>K28+G29+H29-I29-J29</f>
        <v>1709591</v>
      </c>
      <c r="L29" s="59">
        <v>900</v>
      </c>
      <c r="M29" s="62">
        <v>180</v>
      </c>
      <c r="N29" s="35"/>
      <c r="P29" s="42" t="s">
        <v>183</v>
      </c>
      <c r="Q29" s="51">
        <v>1980</v>
      </c>
      <c r="R29" s="51">
        <v>660</v>
      </c>
      <c r="S29">
        <v>2640</v>
      </c>
      <c r="T29">
        <v>2640</v>
      </c>
    </row>
    <row r="30" spans="1:21" ht="12.75" customHeight="1">
      <c r="A30" s="5">
        <v>26</v>
      </c>
      <c r="B30" s="34" t="s">
        <v>140</v>
      </c>
      <c r="C30" s="7" t="s">
        <v>79</v>
      </c>
      <c r="D30" s="9" t="s">
        <v>141</v>
      </c>
      <c r="E30" s="35"/>
      <c r="F30" s="7"/>
      <c r="G30" s="50">
        <f>L30*300*2+M30*1000*2</f>
        <v>550000</v>
      </c>
      <c r="H30" s="50"/>
      <c r="I30" s="50"/>
      <c r="J30" s="50">
        <f t="shared" si="2"/>
        <v>110000</v>
      </c>
      <c r="K30" s="47">
        <f>K29+G30+H30-I30-J30</f>
        <v>2149591</v>
      </c>
      <c r="L30" s="59">
        <v>750</v>
      </c>
      <c r="M30" s="62">
        <v>50</v>
      </c>
      <c r="N30" s="35"/>
      <c r="P30" s="42"/>
      <c r="Q30" s="51"/>
      <c r="R30" s="51"/>
    </row>
    <row r="31" spans="1:21" ht="12.75" customHeight="1">
      <c r="A31" s="5">
        <v>27</v>
      </c>
      <c r="B31" s="34" t="s">
        <v>224</v>
      </c>
      <c r="C31" s="7" t="s">
        <v>223</v>
      </c>
      <c r="D31" s="9" t="s">
        <v>222</v>
      </c>
      <c r="E31" s="35"/>
      <c r="F31" s="7"/>
      <c r="G31" s="50">
        <f>L31*200+M31*300</f>
        <v>144000</v>
      </c>
      <c r="H31" s="50"/>
      <c r="I31" s="50"/>
      <c r="J31" s="50"/>
      <c r="K31" s="47"/>
      <c r="L31" s="59">
        <v>600</v>
      </c>
      <c r="M31" s="62">
        <v>80</v>
      </c>
      <c r="N31" s="35"/>
      <c r="P31" s="42" t="s">
        <v>199</v>
      </c>
      <c r="Q31" s="51"/>
      <c r="R31" s="51"/>
      <c r="S31" s="51">
        <v>111289</v>
      </c>
    </row>
    <row r="32" spans="1:21" ht="12.75" customHeight="1">
      <c r="A32" s="5">
        <v>28</v>
      </c>
      <c r="B32" s="34" t="s">
        <v>205</v>
      </c>
      <c r="C32" s="7" t="s">
        <v>204</v>
      </c>
      <c r="D32" s="9">
        <v>45620</v>
      </c>
      <c r="E32" s="35"/>
      <c r="F32" s="7"/>
      <c r="G32" s="50">
        <f>L32*200+M32*500</f>
        <v>35000</v>
      </c>
      <c r="H32" s="50"/>
      <c r="I32" s="50"/>
      <c r="J32" s="50">
        <f t="shared" si="2"/>
        <v>7000</v>
      </c>
      <c r="K32" s="47">
        <f>K30+G32+H32-I32-J32</f>
        <v>2177591</v>
      </c>
      <c r="L32" s="59">
        <v>100</v>
      </c>
      <c r="M32" s="62">
        <v>30</v>
      </c>
      <c r="N32" s="35"/>
      <c r="P32" s="42"/>
      <c r="Q32" s="51"/>
      <c r="R32" s="51"/>
      <c r="S32" s="51"/>
    </row>
    <row r="33" spans="1:20" ht="12.75" customHeight="1">
      <c r="A33" s="5">
        <v>29</v>
      </c>
      <c r="B33" s="34" t="s">
        <v>215</v>
      </c>
      <c r="C33" s="7" t="s">
        <v>153</v>
      </c>
      <c r="D33" s="9">
        <v>45620</v>
      </c>
      <c r="E33" s="35"/>
      <c r="F33" s="7"/>
      <c r="G33" s="50">
        <f>L33*200</f>
        <v>10000</v>
      </c>
      <c r="H33" s="50"/>
      <c r="I33" s="50"/>
      <c r="J33" s="50">
        <f t="shared" si="2"/>
        <v>2000</v>
      </c>
      <c r="K33" s="47">
        <f t="shared" si="1"/>
        <v>2185591</v>
      </c>
      <c r="L33" s="59">
        <v>50</v>
      </c>
      <c r="M33" s="62"/>
      <c r="N33" s="35"/>
      <c r="P33" s="42" t="s">
        <v>185</v>
      </c>
      <c r="Q33" s="51">
        <f>SUM(Q23:Q32)</f>
        <v>5025</v>
      </c>
      <c r="R33" s="51">
        <f>SUM(R23:R32)</f>
        <v>3305</v>
      </c>
      <c r="S33" s="51">
        <f>SUM(S23:S32)</f>
        <v>116174</v>
      </c>
      <c r="T33" s="51">
        <f>SUM(T23:T32)</f>
        <v>4885</v>
      </c>
    </row>
    <row r="34" spans="1:20" ht="12.75" customHeight="1">
      <c r="A34" s="5">
        <v>30</v>
      </c>
      <c r="B34" s="34" t="s">
        <v>190</v>
      </c>
      <c r="C34" s="7" t="s">
        <v>191</v>
      </c>
      <c r="D34" s="49">
        <v>45634</v>
      </c>
      <c r="E34" s="35"/>
      <c r="F34" s="7"/>
      <c r="G34" s="50">
        <f>L34*200+M34*500</f>
        <v>105000</v>
      </c>
      <c r="H34" s="50"/>
      <c r="I34" s="50"/>
      <c r="J34" s="50">
        <f t="shared" si="2"/>
        <v>21000</v>
      </c>
      <c r="K34" s="47">
        <f t="shared" si="1"/>
        <v>2269591</v>
      </c>
      <c r="L34" s="59">
        <v>400</v>
      </c>
      <c r="M34" s="62">
        <v>50</v>
      </c>
      <c r="N34" s="35"/>
      <c r="P34" s="42" t="s">
        <v>184</v>
      </c>
      <c r="Q34" s="51">
        <f>Q33</f>
        <v>5025</v>
      </c>
      <c r="R34" s="51">
        <f>R33+Q34</f>
        <v>8330</v>
      </c>
      <c r="S34" s="51">
        <f>S33+R34</f>
        <v>124504</v>
      </c>
      <c r="T34" s="51">
        <f>T33+S34</f>
        <v>129389</v>
      </c>
    </row>
    <row r="35" spans="1:20" ht="12.75" customHeight="1">
      <c r="A35" s="5">
        <v>31</v>
      </c>
      <c r="B35" s="34" t="s">
        <v>219</v>
      </c>
      <c r="C35" s="7" t="s">
        <v>186</v>
      </c>
      <c r="D35" s="49" t="s">
        <v>221</v>
      </c>
      <c r="E35" s="35"/>
      <c r="F35" s="7"/>
      <c r="G35" s="50"/>
      <c r="H35" s="50"/>
      <c r="I35" s="50"/>
      <c r="J35" s="50"/>
      <c r="K35" s="47"/>
      <c r="L35" s="59"/>
      <c r="M35" s="62">
        <v>50</v>
      </c>
      <c r="N35" s="35"/>
    </row>
    <row r="36" spans="1:20" ht="14.5">
      <c r="A36" s="5">
        <v>32</v>
      </c>
      <c r="B36" s="34" t="s">
        <v>142</v>
      </c>
      <c r="C36" s="7" t="s">
        <v>143</v>
      </c>
      <c r="D36" s="9">
        <v>45683</v>
      </c>
      <c r="E36" s="35" t="s">
        <v>15</v>
      </c>
      <c r="F36" s="7"/>
      <c r="G36" s="50">
        <f>L36*400+M36*500</f>
        <v>100000</v>
      </c>
      <c r="H36" s="50"/>
      <c r="I36" s="50"/>
      <c r="J36" s="50">
        <f t="shared" si="2"/>
        <v>20000</v>
      </c>
      <c r="K36" s="47">
        <f>K34+G36+H36-I36-J36</f>
        <v>2349591</v>
      </c>
      <c r="L36" s="59">
        <v>200</v>
      </c>
      <c r="M36" s="62">
        <v>40</v>
      </c>
      <c r="N36" s="35"/>
    </row>
    <row r="37" spans="1:20" ht="14.5">
      <c r="A37" s="5"/>
      <c r="B37" s="34" t="s">
        <v>234</v>
      </c>
      <c r="C37" s="7" t="s">
        <v>225</v>
      </c>
      <c r="D37" s="9"/>
      <c r="E37" s="35"/>
      <c r="F37" s="7"/>
      <c r="G37" s="50"/>
      <c r="H37" s="50"/>
      <c r="I37" s="50">
        <v>300000</v>
      </c>
      <c r="J37" s="50"/>
      <c r="K37" s="47">
        <f>K36-I37</f>
        <v>2049591</v>
      </c>
      <c r="L37" s="59"/>
      <c r="M37" s="62"/>
      <c r="N37" s="35"/>
    </row>
    <row r="38" spans="1:20" ht="14.5">
      <c r="A38" s="5">
        <v>33</v>
      </c>
      <c r="B38" s="40" t="s">
        <v>170</v>
      </c>
      <c r="C38" s="7" t="s">
        <v>169</v>
      </c>
      <c r="D38" s="9">
        <v>45331</v>
      </c>
      <c r="E38" s="5"/>
      <c r="F38" s="7"/>
      <c r="G38" s="50">
        <f>L38*300+M38*500</f>
        <v>157000</v>
      </c>
      <c r="H38" s="50"/>
      <c r="I38" s="50"/>
      <c r="J38" s="50">
        <f t="shared" si="2"/>
        <v>31400</v>
      </c>
      <c r="K38" s="47">
        <f>K37-I38</f>
        <v>2049591</v>
      </c>
      <c r="L38" s="59">
        <v>500</v>
      </c>
      <c r="M38" s="62">
        <v>14</v>
      </c>
      <c r="N38" s="34"/>
    </row>
    <row r="39" spans="1:20" ht="15.75" customHeight="1">
      <c r="A39" s="5">
        <v>34</v>
      </c>
      <c r="B39" s="8" t="s">
        <v>218</v>
      </c>
      <c r="C39" s="7" t="s">
        <v>204</v>
      </c>
      <c r="D39" s="9">
        <v>45401</v>
      </c>
      <c r="E39" s="5" t="s">
        <v>148</v>
      </c>
      <c r="F39" s="7"/>
      <c r="G39" s="44">
        <f>L39*400+M39*500</f>
        <v>100000</v>
      </c>
      <c r="H39" s="43"/>
      <c r="I39" s="43"/>
      <c r="J39" s="43"/>
      <c r="K39" s="43"/>
      <c r="L39" s="56">
        <v>200</v>
      </c>
      <c r="M39" s="6">
        <v>40</v>
      </c>
      <c r="N39" s="34"/>
    </row>
    <row r="40" spans="1:20" ht="15.75" customHeight="1">
      <c r="A40" s="5"/>
      <c r="B40" s="5"/>
      <c r="C40" s="8"/>
      <c r="D40" s="9"/>
      <c r="E40" s="5"/>
      <c r="F40" s="7"/>
      <c r="G40" s="44"/>
      <c r="H40" s="43"/>
      <c r="I40" s="43"/>
      <c r="J40" s="43"/>
      <c r="K40" s="43"/>
      <c r="L40" s="56"/>
      <c r="M40" s="6"/>
      <c r="N40" s="34"/>
    </row>
    <row r="41" spans="1:20" ht="15.75" customHeight="1">
      <c r="A41" s="5"/>
      <c r="B41" s="5"/>
      <c r="C41" s="8"/>
      <c r="D41" s="13"/>
      <c r="E41" s="5"/>
      <c r="F41" s="7"/>
      <c r="G41" s="44"/>
      <c r="H41" s="43"/>
      <c r="I41" s="43"/>
      <c r="J41" s="43"/>
      <c r="K41" s="43"/>
      <c r="L41" s="56"/>
      <c r="M41" s="6"/>
      <c r="N41" s="35"/>
    </row>
    <row r="42" spans="1:20" ht="15.75" customHeight="1">
      <c r="A42" s="5"/>
      <c r="B42" s="8"/>
      <c r="C42" s="8"/>
      <c r="D42" s="15"/>
      <c r="E42" s="15"/>
      <c r="F42" s="15"/>
      <c r="G42" s="45"/>
      <c r="H42" s="43"/>
      <c r="I42" s="43"/>
      <c r="J42" s="43"/>
      <c r="K42" s="43"/>
      <c r="L42" s="56"/>
      <c r="M42" s="33"/>
      <c r="N42" s="55"/>
    </row>
    <row r="43" spans="1:20" ht="15.75" customHeight="1">
      <c r="A43" s="5"/>
      <c r="B43" s="8"/>
      <c r="C43" s="8"/>
      <c r="D43" s="13"/>
      <c r="E43" s="5"/>
      <c r="F43" s="7"/>
      <c r="G43" s="44"/>
      <c r="H43" s="43"/>
      <c r="I43" s="43"/>
      <c r="J43" s="43"/>
      <c r="K43" s="43"/>
      <c r="L43" s="56"/>
      <c r="M43" s="6"/>
      <c r="N43" s="35"/>
    </row>
    <row r="44" spans="1:20" ht="15.75" customHeight="1">
      <c r="A44" s="5"/>
      <c r="B44" s="15"/>
      <c r="C44" s="8"/>
      <c r="D44" s="9"/>
      <c r="E44" s="15"/>
      <c r="F44" s="33"/>
      <c r="G44" s="44"/>
      <c r="H44" s="43"/>
      <c r="I44" s="43"/>
      <c r="J44" s="43"/>
      <c r="K44" s="43"/>
      <c r="L44" s="56"/>
      <c r="M44" s="33"/>
      <c r="N44" s="55"/>
    </row>
    <row r="45" spans="1:20" ht="15.75" customHeight="1">
      <c r="A45" s="24"/>
      <c r="B45" s="21"/>
      <c r="C45" s="2"/>
      <c r="D45" s="25"/>
      <c r="E45" s="21"/>
      <c r="F45" s="26"/>
      <c r="G45" s="27"/>
      <c r="H45" s="21"/>
      <c r="I45" s="21"/>
      <c r="J45" s="27"/>
      <c r="K45" s="27"/>
      <c r="L45" s="26"/>
      <c r="M45" s="26"/>
      <c r="N45" s="21"/>
    </row>
    <row r="46" spans="1:20" ht="15.75" customHeight="1">
      <c r="A46" s="28"/>
      <c r="B46" s="29" t="s">
        <v>60</v>
      </c>
      <c r="C46" s="28"/>
      <c r="D46" s="30"/>
      <c r="E46" s="28"/>
      <c r="F46" s="30"/>
      <c r="G46" s="31">
        <f>SUM(G5:G44)</f>
        <v>3464100</v>
      </c>
      <c r="H46" s="31">
        <f>SUM(H4:H44)</f>
        <v>28500</v>
      </c>
      <c r="I46" s="31">
        <f>SUM(I4:I44)</f>
        <v>429389</v>
      </c>
      <c r="J46" s="31">
        <f>SUM(J5:J44)</f>
        <v>644020</v>
      </c>
      <c r="K46" s="31">
        <f>K38</f>
        <v>2049591</v>
      </c>
      <c r="L46" s="30"/>
      <c r="M46" s="30"/>
      <c r="N46" s="28"/>
    </row>
    <row r="47" spans="1:20" ht="15.75" customHeight="1">
      <c r="D47" s="26"/>
      <c r="F47" s="26"/>
    </row>
    <row r="48" spans="1:20" ht="15.75" customHeight="1">
      <c r="D48" s="26"/>
      <c r="F48" s="26"/>
      <c r="K48" s="48"/>
    </row>
    <row r="49" spans="4:6" ht="15.75" customHeight="1">
      <c r="D49" s="26"/>
      <c r="F49" s="26"/>
    </row>
    <row r="50" spans="4:6" ht="15.75" customHeight="1">
      <c r="D50" s="26"/>
      <c r="F50" s="26"/>
    </row>
    <row r="51" spans="4:6" ht="15.75" customHeight="1">
      <c r="D51" s="26"/>
      <c r="F51" s="26"/>
    </row>
    <row r="52" spans="4:6" ht="15.75" customHeight="1">
      <c r="D52" s="26"/>
      <c r="F52" s="26"/>
    </row>
    <row r="53" spans="4:6" ht="15.75" customHeight="1">
      <c r="D53" s="26"/>
      <c r="F53" s="26"/>
    </row>
    <row r="54" spans="4:6" ht="15.75" customHeight="1">
      <c r="D54" s="26"/>
      <c r="F54" s="26"/>
    </row>
    <row r="55" spans="4:6" ht="15.75" customHeight="1">
      <c r="D55" s="26"/>
      <c r="F55" s="26"/>
    </row>
    <row r="56" spans="4:6" ht="15.75" customHeight="1">
      <c r="D56" s="26"/>
      <c r="F56" s="26"/>
    </row>
    <row r="57" spans="4:6" ht="15.75" customHeight="1">
      <c r="D57" s="26"/>
      <c r="F57" s="26"/>
    </row>
    <row r="58" spans="4:6" ht="15.75" customHeight="1">
      <c r="D58" s="26"/>
      <c r="F58" s="26"/>
    </row>
    <row r="59" spans="4:6" ht="15.75" customHeight="1">
      <c r="D59" s="26"/>
      <c r="F59" s="26"/>
    </row>
    <row r="60" spans="4:6" ht="15.75" customHeight="1">
      <c r="D60" s="26"/>
      <c r="F60" s="26"/>
    </row>
    <row r="61" spans="4:6" ht="15.75" customHeight="1">
      <c r="D61" s="26"/>
      <c r="F61" s="26"/>
    </row>
    <row r="62" spans="4:6" ht="15.75" customHeight="1">
      <c r="D62" s="26"/>
      <c r="F62" s="26"/>
    </row>
    <row r="63" spans="4:6" ht="15.75" customHeight="1">
      <c r="D63" s="26"/>
      <c r="F63" s="26"/>
    </row>
    <row r="64" spans="4:6" ht="15.75" customHeight="1">
      <c r="D64" s="26"/>
      <c r="F64" s="26"/>
    </row>
    <row r="65" spans="4:6" ht="15.75" customHeight="1">
      <c r="D65" s="26"/>
      <c r="F65" s="26"/>
    </row>
    <row r="66" spans="4:6" ht="15.75" customHeight="1">
      <c r="D66" s="26"/>
      <c r="F66" s="26"/>
    </row>
    <row r="67" spans="4:6" ht="15.75" customHeight="1">
      <c r="D67" s="26"/>
      <c r="F67" s="26"/>
    </row>
    <row r="68" spans="4:6" ht="15.75" customHeight="1">
      <c r="D68" s="26"/>
      <c r="F68" s="26"/>
    </row>
    <row r="69" spans="4:6" ht="15.75" customHeight="1">
      <c r="D69" s="26"/>
      <c r="F69" s="26"/>
    </row>
    <row r="70" spans="4:6" ht="15.75" customHeight="1">
      <c r="D70" s="26"/>
      <c r="F70" s="26"/>
    </row>
    <row r="71" spans="4:6" ht="15.75" customHeight="1">
      <c r="D71" s="26"/>
      <c r="F71" s="26"/>
    </row>
    <row r="72" spans="4:6" ht="15.75" customHeight="1">
      <c r="D72" s="26"/>
      <c r="F72" s="26"/>
    </row>
    <row r="73" spans="4:6" ht="15.75" customHeight="1">
      <c r="D73" s="26"/>
      <c r="F73" s="26"/>
    </row>
    <row r="74" spans="4:6" ht="15.75" customHeight="1">
      <c r="D74" s="26"/>
      <c r="F74" s="26"/>
    </row>
    <row r="75" spans="4:6" ht="15.75" customHeight="1">
      <c r="D75" s="26"/>
      <c r="F75" s="26"/>
    </row>
    <row r="76" spans="4:6" ht="15.75" customHeight="1">
      <c r="D76" s="26"/>
      <c r="F76" s="26"/>
    </row>
    <row r="77" spans="4:6" ht="15.75" customHeight="1">
      <c r="D77" s="26"/>
      <c r="F77" s="26"/>
    </row>
    <row r="78" spans="4:6" ht="15.75" customHeight="1">
      <c r="D78" s="26"/>
      <c r="F78" s="26"/>
    </row>
    <row r="79" spans="4:6" ht="15.75" customHeight="1">
      <c r="D79" s="26"/>
      <c r="F79" s="26"/>
    </row>
    <row r="80" spans="4:6" ht="15.75" customHeight="1">
      <c r="D80" s="26"/>
      <c r="F80" s="26"/>
    </row>
    <row r="81" spans="4:6" ht="15.75" customHeight="1">
      <c r="D81" s="26"/>
      <c r="F81" s="26"/>
    </row>
    <row r="82" spans="4:6" ht="15.75" customHeight="1">
      <c r="D82" s="26"/>
      <c r="F82" s="26"/>
    </row>
    <row r="83" spans="4:6" ht="15.75" customHeight="1">
      <c r="D83" s="26"/>
      <c r="F83" s="26"/>
    </row>
    <row r="84" spans="4:6" ht="15.75" customHeight="1">
      <c r="D84" s="26"/>
      <c r="F84" s="26"/>
    </row>
    <row r="85" spans="4:6" ht="15.75" customHeight="1">
      <c r="D85" s="26"/>
      <c r="F85" s="26"/>
    </row>
    <row r="86" spans="4:6" ht="15.75" customHeight="1">
      <c r="D86" s="26"/>
      <c r="F86" s="26"/>
    </row>
    <row r="87" spans="4:6" ht="15.75" customHeight="1">
      <c r="D87" s="26"/>
      <c r="F87" s="26"/>
    </row>
    <row r="88" spans="4:6" ht="15.75" customHeight="1">
      <c r="D88" s="26"/>
      <c r="F88" s="26"/>
    </row>
    <row r="89" spans="4:6" ht="15.75" customHeight="1">
      <c r="D89" s="26"/>
      <c r="F89" s="26"/>
    </row>
    <row r="90" spans="4:6" ht="15.75" customHeight="1">
      <c r="D90" s="26"/>
      <c r="F90" s="26"/>
    </row>
    <row r="91" spans="4:6" ht="15.75" customHeight="1">
      <c r="D91" s="26"/>
      <c r="F91" s="26"/>
    </row>
    <row r="92" spans="4:6" ht="15.75" customHeight="1">
      <c r="D92" s="26"/>
      <c r="F92" s="26"/>
    </row>
    <row r="93" spans="4:6" ht="15.75" customHeight="1">
      <c r="D93" s="26"/>
      <c r="F93" s="26"/>
    </row>
    <row r="94" spans="4:6" ht="15.75" customHeight="1">
      <c r="D94" s="26"/>
      <c r="F94" s="26"/>
    </row>
    <row r="95" spans="4:6" ht="15.75" customHeight="1">
      <c r="D95" s="26"/>
      <c r="F95" s="26"/>
    </row>
    <row r="96" spans="4:6" ht="15.75" customHeight="1">
      <c r="D96" s="26"/>
      <c r="F96" s="26"/>
    </row>
    <row r="97" spans="4:6" ht="15.75" customHeight="1">
      <c r="D97" s="26"/>
      <c r="F97" s="26"/>
    </row>
    <row r="98" spans="4:6" ht="15.75" customHeight="1">
      <c r="D98" s="26"/>
      <c r="F98" s="26"/>
    </row>
    <row r="99" spans="4:6" ht="15.75" customHeight="1">
      <c r="D99" s="26"/>
      <c r="F99" s="26"/>
    </row>
    <row r="100" spans="4:6" ht="15.75" customHeight="1">
      <c r="D100" s="26"/>
      <c r="F100" s="26"/>
    </row>
    <row r="101" spans="4:6" ht="15.75" customHeight="1">
      <c r="D101" s="26"/>
      <c r="F101" s="26"/>
    </row>
    <row r="102" spans="4:6" ht="15.75" customHeight="1">
      <c r="D102" s="26"/>
      <c r="F102" s="26"/>
    </row>
    <row r="103" spans="4:6" ht="15.75" customHeight="1">
      <c r="D103" s="26"/>
      <c r="F103" s="26"/>
    </row>
    <row r="104" spans="4:6" ht="15.75" customHeight="1">
      <c r="D104" s="26"/>
      <c r="F104" s="26"/>
    </row>
    <row r="105" spans="4:6" ht="15.75" customHeight="1">
      <c r="D105" s="26"/>
      <c r="F105" s="26"/>
    </row>
    <row r="106" spans="4:6" ht="15.75" customHeight="1">
      <c r="D106" s="26"/>
      <c r="F106" s="26"/>
    </row>
    <row r="107" spans="4:6" ht="15.75" customHeight="1">
      <c r="D107" s="26"/>
      <c r="F107" s="26"/>
    </row>
    <row r="108" spans="4:6" ht="15.75" customHeight="1">
      <c r="D108" s="26"/>
      <c r="F108" s="26"/>
    </row>
    <row r="109" spans="4:6" ht="15.75" customHeight="1">
      <c r="D109" s="26"/>
      <c r="F109" s="26"/>
    </row>
    <row r="110" spans="4:6" ht="15.75" customHeight="1">
      <c r="D110" s="26"/>
      <c r="F110" s="26"/>
    </row>
    <row r="111" spans="4:6" ht="15.75" customHeight="1">
      <c r="D111" s="26"/>
      <c r="F111" s="26"/>
    </row>
    <row r="112" spans="4:6" ht="15.75" customHeight="1">
      <c r="D112" s="26"/>
      <c r="F112" s="26"/>
    </row>
    <row r="113" spans="4:6" ht="15.75" customHeight="1">
      <c r="D113" s="26"/>
      <c r="F113" s="26"/>
    </row>
    <row r="114" spans="4:6" ht="15.75" customHeight="1">
      <c r="D114" s="26"/>
      <c r="F114" s="26"/>
    </row>
    <row r="115" spans="4:6" ht="15.75" customHeight="1">
      <c r="D115" s="26"/>
      <c r="F115" s="26"/>
    </row>
    <row r="116" spans="4:6" ht="15.75" customHeight="1">
      <c r="D116" s="26"/>
      <c r="F116" s="26"/>
    </row>
    <row r="117" spans="4:6" ht="15.75" customHeight="1">
      <c r="D117" s="26"/>
      <c r="F117" s="26"/>
    </row>
    <row r="118" spans="4:6" ht="15.75" customHeight="1">
      <c r="D118" s="26"/>
      <c r="F118" s="26"/>
    </row>
    <row r="119" spans="4:6" ht="15.75" customHeight="1">
      <c r="D119" s="26"/>
      <c r="F119" s="26"/>
    </row>
    <row r="120" spans="4:6" ht="15.75" customHeight="1">
      <c r="D120" s="26"/>
      <c r="F120" s="26"/>
    </row>
    <row r="121" spans="4:6" ht="15.75" customHeight="1">
      <c r="D121" s="26"/>
      <c r="F121" s="26"/>
    </row>
    <row r="122" spans="4:6" ht="15.75" customHeight="1">
      <c r="D122" s="26"/>
      <c r="F122" s="26"/>
    </row>
    <row r="123" spans="4:6" ht="15.75" customHeight="1">
      <c r="D123" s="26"/>
      <c r="F123" s="26"/>
    </row>
    <row r="124" spans="4:6" ht="15.75" customHeight="1">
      <c r="D124" s="26"/>
      <c r="F124" s="26"/>
    </row>
    <row r="125" spans="4:6" ht="15.75" customHeight="1">
      <c r="D125" s="26"/>
      <c r="F125" s="26"/>
    </row>
    <row r="126" spans="4:6" ht="15.75" customHeight="1">
      <c r="D126" s="26"/>
      <c r="F126" s="26"/>
    </row>
    <row r="127" spans="4:6" ht="15.75" customHeight="1">
      <c r="D127" s="26"/>
      <c r="F127" s="26"/>
    </row>
    <row r="128" spans="4:6" ht="15.75" customHeight="1">
      <c r="D128" s="26"/>
      <c r="F128" s="26"/>
    </row>
    <row r="129" spans="4:6" ht="15.75" customHeight="1">
      <c r="D129" s="26"/>
      <c r="F129" s="26"/>
    </row>
    <row r="130" spans="4:6" ht="15.75" customHeight="1">
      <c r="D130" s="26"/>
      <c r="F130" s="26"/>
    </row>
    <row r="131" spans="4:6" ht="15.75" customHeight="1">
      <c r="D131" s="26"/>
      <c r="F131" s="26"/>
    </row>
    <row r="132" spans="4:6" ht="15.75" customHeight="1">
      <c r="D132" s="26"/>
      <c r="F132" s="26"/>
    </row>
    <row r="133" spans="4:6" ht="15.75" customHeight="1">
      <c r="D133" s="26"/>
      <c r="F133" s="26"/>
    </row>
    <row r="134" spans="4:6" ht="15.75" customHeight="1">
      <c r="D134" s="26"/>
      <c r="F134" s="26"/>
    </row>
    <row r="135" spans="4:6" ht="15.75" customHeight="1">
      <c r="D135" s="26"/>
      <c r="F135" s="26"/>
    </row>
    <row r="136" spans="4:6" ht="15.75" customHeight="1">
      <c r="D136" s="26"/>
      <c r="F136" s="26"/>
    </row>
    <row r="137" spans="4:6" ht="15.75" customHeight="1">
      <c r="D137" s="26"/>
      <c r="F137" s="26"/>
    </row>
    <row r="138" spans="4:6" ht="15.75" customHeight="1">
      <c r="D138" s="26"/>
      <c r="F138" s="26"/>
    </row>
    <row r="139" spans="4:6" ht="15.75" customHeight="1">
      <c r="D139" s="26"/>
      <c r="F139" s="26"/>
    </row>
    <row r="140" spans="4:6" ht="15.75" customHeight="1">
      <c r="D140" s="26"/>
      <c r="F140" s="26"/>
    </row>
    <row r="141" spans="4:6" ht="15.75" customHeight="1">
      <c r="D141" s="26"/>
      <c r="F141" s="26"/>
    </row>
    <row r="142" spans="4:6" ht="15.75" customHeight="1">
      <c r="D142" s="26"/>
      <c r="F142" s="26"/>
    </row>
    <row r="143" spans="4:6" ht="15.75" customHeight="1">
      <c r="D143" s="26"/>
      <c r="F143" s="26"/>
    </row>
    <row r="144" spans="4:6" ht="15.75" customHeight="1">
      <c r="D144" s="26"/>
      <c r="F144" s="26"/>
    </row>
    <row r="145" spans="4:6" ht="15.75" customHeight="1">
      <c r="D145" s="26"/>
      <c r="F145" s="26"/>
    </row>
    <row r="146" spans="4:6" ht="15.75" customHeight="1">
      <c r="D146" s="26"/>
      <c r="F146" s="26"/>
    </row>
    <row r="147" spans="4:6" ht="15.75" customHeight="1">
      <c r="D147" s="26"/>
      <c r="F147" s="26"/>
    </row>
    <row r="148" spans="4:6" ht="15.75" customHeight="1">
      <c r="D148" s="26"/>
      <c r="F148" s="26"/>
    </row>
    <row r="149" spans="4:6" ht="15.75" customHeight="1">
      <c r="D149" s="26"/>
      <c r="F149" s="26"/>
    </row>
    <row r="150" spans="4:6" ht="15.75" customHeight="1">
      <c r="D150" s="26"/>
      <c r="F150" s="26"/>
    </row>
    <row r="151" spans="4:6" ht="15.75" customHeight="1">
      <c r="D151" s="26"/>
      <c r="F151" s="26"/>
    </row>
    <row r="152" spans="4:6" ht="15.75" customHeight="1">
      <c r="D152" s="26"/>
      <c r="F152" s="26"/>
    </row>
    <row r="153" spans="4:6" ht="15.75" customHeight="1">
      <c r="D153" s="26"/>
      <c r="F153" s="26"/>
    </row>
    <row r="154" spans="4:6" ht="15.75" customHeight="1">
      <c r="D154" s="26"/>
      <c r="F154" s="26"/>
    </row>
    <row r="155" spans="4:6" ht="15.75" customHeight="1">
      <c r="D155" s="26"/>
      <c r="F155" s="26"/>
    </row>
    <row r="156" spans="4:6" ht="15.75" customHeight="1">
      <c r="D156" s="26"/>
      <c r="F156" s="26"/>
    </row>
    <row r="157" spans="4:6" ht="15.75" customHeight="1">
      <c r="D157" s="26"/>
      <c r="F157" s="26"/>
    </row>
    <row r="158" spans="4:6" ht="15.75" customHeight="1">
      <c r="D158" s="26"/>
      <c r="F158" s="26"/>
    </row>
    <row r="159" spans="4:6" ht="15.75" customHeight="1">
      <c r="D159" s="26"/>
      <c r="F159" s="26"/>
    </row>
    <row r="160" spans="4:6" ht="15.75" customHeight="1">
      <c r="D160" s="26"/>
      <c r="F160" s="26"/>
    </row>
    <row r="161" spans="4:6" ht="15.75" customHeight="1">
      <c r="D161" s="26"/>
      <c r="F161" s="26"/>
    </row>
    <row r="162" spans="4:6" ht="15.75" customHeight="1">
      <c r="D162" s="26"/>
      <c r="F162" s="26"/>
    </row>
    <row r="163" spans="4:6" ht="15.75" customHeight="1">
      <c r="D163" s="26"/>
      <c r="F163" s="26"/>
    </row>
    <row r="164" spans="4:6" ht="15.75" customHeight="1">
      <c r="D164" s="26"/>
      <c r="F164" s="26"/>
    </row>
    <row r="165" spans="4:6" ht="15.75" customHeight="1">
      <c r="D165" s="26"/>
      <c r="F165" s="26"/>
    </row>
    <row r="166" spans="4:6" ht="15.75" customHeight="1">
      <c r="D166" s="26"/>
      <c r="F166" s="26"/>
    </row>
    <row r="167" spans="4:6" ht="15.75" customHeight="1">
      <c r="D167" s="26"/>
      <c r="F167" s="26"/>
    </row>
    <row r="168" spans="4:6" ht="15.75" customHeight="1">
      <c r="D168" s="26"/>
      <c r="F168" s="26"/>
    </row>
    <row r="169" spans="4:6" ht="15.75" customHeight="1">
      <c r="D169" s="26"/>
      <c r="F169" s="26"/>
    </row>
    <row r="170" spans="4:6" ht="15.75" customHeight="1">
      <c r="D170" s="26"/>
      <c r="F170" s="26"/>
    </row>
    <row r="171" spans="4:6" ht="15.75" customHeight="1">
      <c r="D171" s="26"/>
      <c r="F171" s="26"/>
    </row>
    <row r="172" spans="4:6" ht="15.75" customHeight="1">
      <c r="D172" s="26"/>
      <c r="F172" s="26"/>
    </row>
    <row r="173" spans="4:6" ht="15.75" customHeight="1">
      <c r="D173" s="26"/>
      <c r="F173" s="26"/>
    </row>
    <row r="174" spans="4:6" ht="15.75" customHeight="1">
      <c r="D174" s="26"/>
      <c r="F174" s="26"/>
    </row>
    <row r="175" spans="4:6" ht="15.75" customHeight="1">
      <c r="D175" s="26"/>
      <c r="F175" s="26"/>
    </row>
    <row r="176" spans="4:6" ht="15.75" customHeight="1">
      <c r="D176" s="26"/>
      <c r="F176" s="26"/>
    </row>
    <row r="177" spans="4:6" ht="15.75" customHeight="1">
      <c r="D177" s="26"/>
      <c r="F177" s="26"/>
    </row>
    <row r="178" spans="4:6" ht="15.75" customHeight="1">
      <c r="D178" s="26"/>
      <c r="F178" s="26"/>
    </row>
    <row r="179" spans="4:6" ht="15.75" customHeight="1">
      <c r="D179" s="26"/>
      <c r="F179" s="26"/>
    </row>
    <row r="180" spans="4:6" ht="15.75" customHeight="1">
      <c r="D180" s="26"/>
      <c r="F180" s="26"/>
    </row>
    <row r="181" spans="4:6" ht="15.75" customHeight="1">
      <c r="D181" s="26"/>
      <c r="F181" s="26"/>
    </row>
    <row r="182" spans="4:6" ht="15.75" customHeight="1">
      <c r="D182" s="26"/>
      <c r="F182" s="26"/>
    </row>
    <row r="183" spans="4:6" ht="15.75" customHeight="1">
      <c r="D183" s="26"/>
      <c r="F183" s="26"/>
    </row>
    <row r="184" spans="4:6" ht="15.75" customHeight="1">
      <c r="D184" s="26"/>
      <c r="F184" s="26"/>
    </row>
    <row r="185" spans="4:6" ht="15.75" customHeight="1">
      <c r="D185" s="26"/>
      <c r="F185" s="26"/>
    </row>
    <row r="186" spans="4:6" ht="15.75" customHeight="1">
      <c r="D186" s="26"/>
      <c r="F186" s="26"/>
    </row>
    <row r="187" spans="4:6" ht="15.75" customHeight="1">
      <c r="D187" s="26"/>
      <c r="F187" s="26"/>
    </row>
    <row r="188" spans="4:6" ht="15.75" customHeight="1">
      <c r="D188" s="26"/>
      <c r="F188" s="26"/>
    </row>
    <row r="189" spans="4:6" ht="15.75" customHeight="1">
      <c r="D189" s="26"/>
      <c r="F189" s="26"/>
    </row>
    <row r="190" spans="4:6" ht="15.75" customHeight="1">
      <c r="D190" s="26"/>
      <c r="F190" s="26"/>
    </row>
    <row r="191" spans="4:6" ht="15.75" customHeight="1">
      <c r="D191" s="26"/>
      <c r="F191" s="26"/>
    </row>
    <row r="192" spans="4:6" ht="15.75" customHeight="1">
      <c r="D192" s="26"/>
      <c r="F192" s="26"/>
    </row>
    <row r="193" spans="4:6" ht="15.75" customHeight="1">
      <c r="D193" s="26"/>
      <c r="F193" s="26"/>
    </row>
    <row r="194" spans="4:6" ht="15.75" customHeight="1">
      <c r="D194" s="26"/>
      <c r="F194" s="26"/>
    </row>
    <row r="195" spans="4:6" ht="15.75" customHeight="1">
      <c r="D195" s="26"/>
      <c r="F195" s="26"/>
    </row>
    <row r="196" spans="4:6" ht="15.75" customHeight="1">
      <c r="D196" s="26"/>
      <c r="F196" s="26"/>
    </row>
    <row r="197" spans="4:6" ht="15.75" customHeight="1">
      <c r="D197" s="26"/>
      <c r="F197" s="26"/>
    </row>
    <row r="198" spans="4:6" ht="15.75" customHeight="1">
      <c r="D198" s="26"/>
      <c r="F198" s="26"/>
    </row>
    <row r="199" spans="4:6" ht="15.75" customHeight="1">
      <c r="D199" s="26"/>
      <c r="F199" s="26"/>
    </row>
    <row r="200" spans="4:6" ht="15.75" customHeight="1">
      <c r="D200" s="26"/>
      <c r="F200" s="26"/>
    </row>
    <row r="201" spans="4:6" ht="15.75" customHeight="1">
      <c r="D201" s="26"/>
      <c r="F201" s="26"/>
    </row>
    <row r="202" spans="4:6" ht="15.75" customHeight="1">
      <c r="D202" s="26"/>
      <c r="F202" s="26"/>
    </row>
    <row r="203" spans="4:6" ht="15.75" customHeight="1">
      <c r="D203" s="26"/>
      <c r="F203" s="26"/>
    </row>
    <row r="204" spans="4:6" ht="15.75" customHeight="1">
      <c r="D204" s="26"/>
      <c r="F204" s="26"/>
    </row>
    <row r="205" spans="4:6" ht="15.75" customHeight="1">
      <c r="D205" s="26"/>
      <c r="F205" s="26"/>
    </row>
    <row r="206" spans="4:6" ht="15.75" customHeight="1">
      <c r="D206" s="26"/>
      <c r="F206" s="26"/>
    </row>
    <row r="207" spans="4:6" ht="15.75" customHeight="1">
      <c r="D207" s="26"/>
      <c r="F207" s="26"/>
    </row>
    <row r="208" spans="4:6" ht="15.75" customHeight="1">
      <c r="D208" s="26"/>
      <c r="F208" s="26"/>
    </row>
    <row r="209" spans="4:6" ht="15.75" customHeight="1">
      <c r="D209" s="26"/>
      <c r="F209" s="26"/>
    </row>
    <row r="210" spans="4:6" ht="15.75" customHeight="1">
      <c r="D210" s="26"/>
      <c r="F210" s="26"/>
    </row>
    <row r="211" spans="4:6" ht="15.75" customHeight="1">
      <c r="D211" s="26"/>
      <c r="F211" s="26"/>
    </row>
    <row r="212" spans="4:6" ht="15.75" customHeight="1">
      <c r="D212" s="26"/>
      <c r="F212" s="26"/>
    </row>
    <row r="213" spans="4:6" ht="15.75" customHeight="1">
      <c r="D213" s="26"/>
      <c r="F213" s="26"/>
    </row>
    <row r="214" spans="4:6" ht="15.75" customHeight="1">
      <c r="D214" s="26"/>
      <c r="F214" s="26"/>
    </row>
    <row r="215" spans="4:6" ht="15.75" customHeight="1">
      <c r="D215" s="26"/>
      <c r="F215" s="26"/>
    </row>
    <row r="216" spans="4:6" ht="15.75" customHeight="1">
      <c r="D216" s="26"/>
      <c r="F216" s="26"/>
    </row>
    <row r="217" spans="4:6" ht="15.75" customHeight="1">
      <c r="D217" s="26"/>
      <c r="F217" s="26"/>
    </row>
    <row r="218" spans="4:6" ht="15.75" customHeight="1">
      <c r="D218" s="26"/>
      <c r="F218" s="26"/>
    </row>
    <row r="219" spans="4:6" ht="15.75" customHeight="1">
      <c r="D219" s="26"/>
      <c r="F219" s="26"/>
    </row>
    <row r="220" spans="4:6" ht="15.75" customHeight="1">
      <c r="D220" s="26"/>
      <c r="F220" s="26"/>
    </row>
    <row r="221" spans="4:6" ht="15.75" customHeight="1">
      <c r="D221" s="26"/>
      <c r="F221" s="26"/>
    </row>
    <row r="222" spans="4:6" ht="15.75" customHeight="1">
      <c r="D222" s="26"/>
      <c r="F222" s="26"/>
    </row>
    <row r="223" spans="4:6" ht="15.75" customHeight="1">
      <c r="D223" s="26"/>
      <c r="F223" s="26"/>
    </row>
    <row r="224" spans="4:6" ht="15.75" customHeight="1">
      <c r="D224" s="26"/>
      <c r="F224" s="26"/>
    </row>
    <row r="225" spans="4:6" ht="15.75" customHeight="1">
      <c r="D225" s="26"/>
      <c r="F225" s="26"/>
    </row>
    <row r="226" spans="4:6" ht="15.75" customHeight="1">
      <c r="D226" s="26"/>
      <c r="F226" s="26"/>
    </row>
    <row r="227" spans="4:6" ht="15.75" customHeight="1">
      <c r="D227" s="26"/>
      <c r="F227" s="26"/>
    </row>
    <row r="228" spans="4:6" ht="15.75" customHeight="1">
      <c r="D228" s="26"/>
      <c r="F228" s="26"/>
    </row>
    <row r="229" spans="4:6" ht="15.75" customHeight="1">
      <c r="D229" s="26"/>
      <c r="F229" s="26"/>
    </row>
    <row r="230" spans="4:6" ht="15.75" customHeight="1">
      <c r="D230" s="26"/>
      <c r="F230" s="26"/>
    </row>
    <row r="231" spans="4:6" ht="15.75" customHeight="1">
      <c r="D231" s="26"/>
      <c r="F231" s="26"/>
    </row>
    <row r="232" spans="4:6" ht="15.75" customHeight="1">
      <c r="D232" s="26"/>
      <c r="F232" s="26"/>
    </row>
    <row r="233" spans="4:6" ht="15.75" customHeight="1">
      <c r="D233" s="26"/>
      <c r="F233" s="26"/>
    </row>
    <row r="234" spans="4:6" ht="15.75" customHeight="1">
      <c r="D234" s="26"/>
      <c r="F234" s="26"/>
    </row>
    <row r="235" spans="4:6" ht="15.75" customHeight="1">
      <c r="D235" s="26"/>
      <c r="F235" s="26"/>
    </row>
    <row r="236" spans="4:6" ht="15.75" customHeight="1">
      <c r="D236" s="26"/>
      <c r="F236" s="26"/>
    </row>
    <row r="237" spans="4:6" ht="15.75" customHeight="1">
      <c r="D237" s="26"/>
      <c r="F237" s="26"/>
    </row>
    <row r="238" spans="4:6" ht="15.75" customHeight="1">
      <c r="D238" s="26"/>
      <c r="F238" s="26"/>
    </row>
    <row r="239" spans="4:6" ht="15.75" customHeight="1">
      <c r="D239" s="26"/>
      <c r="F239" s="26"/>
    </row>
    <row r="240" spans="4:6" ht="15.75" customHeight="1">
      <c r="D240" s="26"/>
      <c r="F240" s="26"/>
    </row>
    <row r="241" spans="4:6" ht="15.75" customHeight="1">
      <c r="D241" s="26"/>
      <c r="F241" s="26"/>
    </row>
    <row r="242" spans="4:6" ht="15.75" customHeight="1">
      <c r="D242" s="26"/>
      <c r="F242" s="26"/>
    </row>
    <row r="243" spans="4:6" ht="15.75" customHeight="1">
      <c r="D243" s="26"/>
      <c r="F243" s="26"/>
    </row>
    <row r="244" spans="4:6" ht="15.75" customHeight="1">
      <c r="D244" s="26"/>
      <c r="F244" s="26"/>
    </row>
    <row r="245" spans="4:6" ht="15.75" customHeight="1">
      <c r="D245" s="26"/>
      <c r="F245" s="26"/>
    </row>
    <row r="246" spans="4:6" ht="15.75" customHeight="1">
      <c r="D246" s="26"/>
      <c r="F246" s="26"/>
    </row>
    <row r="247" spans="4:6" ht="15.75" customHeight="1"/>
    <row r="248" spans="4:6" ht="15.75" customHeight="1"/>
    <row r="249" spans="4:6" ht="15.75" customHeight="1"/>
    <row r="250" spans="4:6" ht="15.75" customHeight="1"/>
    <row r="251" spans="4:6" ht="15.75" customHeight="1"/>
    <row r="252" spans="4:6" ht="15.75" customHeight="1"/>
    <row r="253" spans="4:6" ht="15.75" customHeight="1"/>
    <row r="254" spans="4:6" ht="15.75" customHeight="1"/>
    <row r="255" spans="4:6" ht="15.75" customHeight="1"/>
    <row r="256" spans="4: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1">
    <mergeCell ref="A1:N1"/>
  </mergeCells>
  <phoneticPr fontId="10"/>
  <pageMargins left="0.7" right="0.7" top="0.75" bottom="0.75" header="0" footer="0"/>
  <pageSetup paperSize="9" scale="51" orientation="landscape" horizontalDpi="4294967293" r:id="rId1"/>
  <ignoredErrors>
    <ignoredError sqref="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2023年度</vt:lpstr>
      <vt:lpstr>2024年度</vt:lpstr>
      <vt:lpstr>'2023年度'!Print_Area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Takao Ohba</cp:lastModifiedBy>
  <cp:lastPrinted>2024-08-16T11:13:07Z</cp:lastPrinted>
  <dcterms:created xsi:type="dcterms:W3CDTF">2013-07-04T02:36:00Z</dcterms:created>
  <dcterms:modified xsi:type="dcterms:W3CDTF">2024-08-20T02:36:20Z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